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alendář 2019" sheetId="1" r:id="rId1"/>
    <sheet name="seznam utkání" sheetId="2" state="hidden" r:id="rId2"/>
    <sheet name="seznam družstev" sheetId="3" state="hidden" r:id="rId3"/>
    <sheet name="seznam oddílů" sheetId="4" state="hidden" r:id="rId4"/>
  </sheets>
  <definedNames>
    <definedName name="doddil">'seznam utkání'!$A$2:$A$575</definedName>
    <definedName name="doma">'seznam utkání'!$F$2:$F$575</definedName>
    <definedName name="drudop">'seznam družstev'!$C$2:$C$107</definedName>
    <definedName name="drunaz">'seznam družstev'!$A$2:$A$108</definedName>
    <definedName name="druzad">'seznam družstev'!$B$2:$B$107</definedName>
    <definedName name="druzstva">'seznam družstev'!$A$2:$C$108</definedName>
    <definedName name="hoddil">'seznam utkání'!$B$2:$B$575</definedName>
    <definedName name="hracas">'seznam utkání'!$K$2:$K$575</definedName>
    <definedName name="hraden">'seznam utkání'!$I$2:$I$575</definedName>
    <definedName name="idut">'seznam utkání'!$E$2:$E$575</definedName>
    <definedName name="kaldat">'seznam utkání'!$J$2:$J$575</definedName>
    <definedName name="koloc">'seznam utkání'!$C$2:$C$575</definedName>
    <definedName name="oddil">'seznam oddílů'!$A$1:$A$32</definedName>
    <definedName name="posut">'seznam utkání'!$M$575</definedName>
    <definedName name="skupic">'seznam utkání'!$D$2:$D$575</definedName>
    <definedName name="udruz">'kalendář 2019'!$J$6</definedName>
    <definedName name="utkodd">'kalendář 2019'!$H$6</definedName>
    <definedName name="venku">'seznam utkání'!$H$2:$H$575</definedName>
    <definedName name="vseut">'seznam utkání'!$M$2:$M$575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6" authorId="0">
      <text>
        <r>
          <rPr>
            <b/>
            <sz val="9"/>
            <rFont val="Tahoma"/>
            <family val="2"/>
          </rPr>
          <t>Vyber družstvo</t>
        </r>
      </text>
    </comment>
    <comment ref="H6" authorId="0">
      <text>
        <r>
          <rPr>
            <b/>
            <sz val="9"/>
            <rFont val="Tahoma"/>
            <family val="2"/>
          </rPr>
          <t xml:space="preserve">Vyber oddíl
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<sst xmlns="http://schemas.openxmlformats.org/spreadsheetml/2006/main" count="4969" uniqueCount="845">
  <si>
    <t>TJ Kobylisy B</t>
  </si>
  <si>
    <t>-</t>
  </si>
  <si>
    <t>TJ Kobylisy C</t>
  </si>
  <si>
    <t>st</t>
  </si>
  <si>
    <t>18.00</t>
  </si>
  <si>
    <t>0112</t>
  </si>
  <si>
    <t>Sokol Praha Vršovice B</t>
  </si>
  <si>
    <t>ŠK Sokol Vyšehrad C</t>
  </si>
  <si>
    <t>út</t>
  </si>
  <si>
    <t>17.30</t>
  </si>
  <si>
    <t>0113</t>
  </si>
  <si>
    <t>TJ Bohemians Praha C</t>
  </si>
  <si>
    <t>čt</t>
  </si>
  <si>
    <t>0114</t>
  </si>
  <si>
    <t>ŠK Loko Praha A</t>
  </si>
  <si>
    <t>0115</t>
  </si>
  <si>
    <t>TJ Pankrác C</t>
  </si>
  <si>
    <t>TJ Pankrác D</t>
  </si>
  <si>
    <t>0116</t>
  </si>
  <si>
    <t>DDM Praha 6 A</t>
  </si>
  <si>
    <t>po</t>
  </si>
  <si>
    <t>1111</t>
  </si>
  <si>
    <t>pá</t>
  </si>
  <si>
    <t>1112</t>
  </si>
  <si>
    <t>Sokol Praha Vršovice C</t>
  </si>
  <si>
    <t>TJ Pankrác E</t>
  </si>
  <si>
    <t>1113</t>
  </si>
  <si>
    <t>Unichess D</t>
  </si>
  <si>
    <t>1114</t>
  </si>
  <si>
    <t>GROP Classical Chess</t>
  </si>
  <si>
    <t>1115</t>
  </si>
  <si>
    <t>ŠK Sokol Vyšehrad F</t>
  </si>
  <si>
    <t>SK OAZA Praha C</t>
  </si>
  <si>
    <t>1116</t>
  </si>
  <si>
    <t>TJ Kobylisy D</t>
  </si>
  <si>
    <t>1211</t>
  </si>
  <si>
    <t>1212</t>
  </si>
  <si>
    <t>SK OAZA Praha B</t>
  </si>
  <si>
    <t>ŠK Sokol Vyšehrad D</t>
  </si>
  <si>
    <t>1213</t>
  </si>
  <si>
    <t>ŠK Viktoria Žižkov B</t>
  </si>
  <si>
    <t>ŠK Loko Praha B</t>
  </si>
  <si>
    <t>1214</t>
  </si>
  <si>
    <t>Kbel.šach. reprezentace A</t>
  </si>
  <si>
    <t>USK Praha A</t>
  </si>
  <si>
    <t>1215</t>
  </si>
  <si>
    <t>ŠO Praga Praha A</t>
  </si>
  <si>
    <t>TJ Bohemians Praha D</t>
  </si>
  <si>
    <t>1216</t>
  </si>
  <si>
    <t>ŠK Sokol Vyšehrad E</t>
  </si>
  <si>
    <t>TJ Kobylisy E</t>
  </si>
  <si>
    <t>2111</t>
  </si>
  <si>
    <t>2112</t>
  </si>
  <si>
    <t>Sokol Praha Vršovice E</t>
  </si>
  <si>
    <t>2113</t>
  </si>
  <si>
    <t>ŠK Sokol Vyšehrad G</t>
  </si>
  <si>
    <t>ŠK Loko Praha C</t>
  </si>
  <si>
    <t>2114</t>
  </si>
  <si>
    <t>Kbel.šach. reprezentace B</t>
  </si>
  <si>
    <t>ŠK Viktoria Žižkov C</t>
  </si>
  <si>
    <t>2115</t>
  </si>
  <si>
    <t>ŠO Praga Praha B</t>
  </si>
  <si>
    <t>USK Praha B</t>
  </si>
  <si>
    <t>2116</t>
  </si>
  <si>
    <t>Unichess Ž</t>
  </si>
  <si>
    <t>SK Lokomotiva Radlice B</t>
  </si>
  <si>
    <t>2211</t>
  </si>
  <si>
    <t>SK Lokomotiva Radlice A</t>
  </si>
  <si>
    <t>TJ Pankrác F</t>
  </si>
  <si>
    <t>2212</t>
  </si>
  <si>
    <t>Sokol Praha Vršovice D</t>
  </si>
  <si>
    <t>2213</t>
  </si>
  <si>
    <t>Unichess E</t>
  </si>
  <si>
    <t>2214</t>
  </si>
  <si>
    <t>TJ Bohemians Praha E</t>
  </si>
  <si>
    <t>SK OAZA Praha D</t>
  </si>
  <si>
    <t>2215</t>
  </si>
  <si>
    <t>LISA A</t>
  </si>
  <si>
    <t>2216</t>
  </si>
  <si>
    <t>DDM Praha 6 B</t>
  </si>
  <si>
    <t>17.45</t>
  </si>
  <si>
    <t>3112</t>
  </si>
  <si>
    <t>TJ Bohemians Praha F</t>
  </si>
  <si>
    <t>3113</t>
  </si>
  <si>
    <t>SK Újezd nad Lesy</t>
  </si>
  <si>
    <t>ŠK Mlejn B</t>
  </si>
  <si>
    <t>3114</t>
  </si>
  <si>
    <t>ŠK Loko Praha D</t>
  </si>
  <si>
    <t>SK OAZA Praha G</t>
  </si>
  <si>
    <t>3115</t>
  </si>
  <si>
    <t>ŠK Sokol Vyšehrad H</t>
  </si>
  <si>
    <t>Sokol Praha Vršovice G</t>
  </si>
  <si>
    <t>3116</t>
  </si>
  <si>
    <t>ŠK Viktoria Žižkov D</t>
  </si>
  <si>
    <t>3212</t>
  </si>
  <si>
    <t>SK OAZA Praha E</t>
  </si>
  <si>
    <t>ŠO Praga Praha C</t>
  </si>
  <si>
    <t>3213</t>
  </si>
  <si>
    <t>USK Praha C</t>
  </si>
  <si>
    <t>18.30</t>
  </si>
  <si>
    <t>3214</t>
  </si>
  <si>
    <t>ŠK Mlejn A</t>
  </si>
  <si>
    <t>3215</t>
  </si>
  <si>
    <t>ŠK Teplárna Malešice</t>
  </si>
  <si>
    <t>TJ Bohemians Praha G</t>
  </si>
  <si>
    <t>3216</t>
  </si>
  <si>
    <t>TJ Kobylisy F</t>
  </si>
  <si>
    <t>3312</t>
  </si>
  <si>
    <t>SK Rapid Praha A</t>
  </si>
  <si>
    <t>3313</t>
  </si>
  <si>
    <t>3314</t>
  </si>
  <si>
    <t>3315</t>
  </si>
  <si>
    <t>SK Lokomotiva Radlice C</t>
  </si>
  <si>
    <t>SK OAZA Praha F</t>
  </si>
  <si>
    <t>3316</t>
  </si>
  <si>
    <t>ŠO Praga Praha E</t>
  </si>
  <si>
    <t>ŠK Sokol Vyšehrad I</t>
  </si>
  <si>
    <t>3412</t>
  </si>
  <si>
    <t>TJ Pankrác G</t>
  </si>
  <si>
    <t>SNAD Kbely</t>
  </si>
  <si>
    <t>3413</t>
  </si>
  <si>
    <t>ŠK DP Praha F</t>
  </si>
  <si>
    <t>3414</t>
  </si>
  <si>
    <t>Unichess G</t>
  </si>
  <si>
    <t>Sokol Praha Vršovice F</t>
  </si>
  <si>
    <t>3415</t>
  </si>
  <si>
    <t>ŠO Praga Praha D</t>
  </si>
  <si>
    <t>Sokol Nebušice</t>
  </si>
  <si>
    <t>0122</t>
  </si>
  <si>
    <t>0123</t>
  </si>
  <si>
    <t>0124</t>
  </si>
  <si>
    <t>0125</t>
  </si>
  <si>
    <t>0126</t>
  </si>
  <si>
    <t>1121</t>
  </si>
  <si>
    <t>1122</t>
  </si>
  <si>
    <t>1123</t>
  </si>
  <si>
    <t>1124</t>
  </si>
  <si>
    <t>1125</t>
  </si>
  <si>
    <t>1126</t>
  </si>
  <si>
    <t>1221</t>
  </si>
  <si>
    <t>1222</t>
  </si>
  <si>
    <t>1223</t>
  </si>
  <si>
    <t>1224</t>
  </si>
  <si>
    <t>1225</t>
  </si>
  <si>
    <t>1226</t>
  </si>
  <si>
    <t>2121</t>
  </si>
  <si>
    <t>2122</t>
  </si>
  <si>
    <t>2123</t>
  </si>
  <si>
    <t>2124</t>
  </si>
  <si>
    <t>2125</t>
  </si>
  <si>
    <t>2126</t>
  </si>
  <si>
    <t>2221</t>
  </si>
  <si>
    <t>2222</t>
  </si>
  <si>
    <t>2223</t>
  </si>
  <si>
    <t>2224</t>
  </si>
  <si>
    <t>2225</t>
  </si>
  <si>
    <t>2226</t>
  </si>
  <si>
    <t>3122</t>
  </si>
  <si>
    <t>3123</t>
  </si>
  <si>
    <t>3124</t>
  </si>
  <si>
    <t>3125</t>
  </si>
  <si>
    <t>3126</t>
  </si>
  <si>
    <t>DDM Praha 6 C</t>
  </si>
  <si>
    <t>3222</t>
  </si>
  <si>
    <t>3223</t>
  </si>
  <si>
    <t>3224</t>
  </si>
  <si>
    <t>3225</t>
  </si>
  <si>
    <t>3226</t>
  </si>
  <si>
    <t>ŠK DP Praha G</t>
  </si>
  <si>
    <t>3322</t>
  </si>
  <si>
    <t>3323</t>
  </si>
  <si>
    <t>3324</t>
  </si>
  <si>
    <t>3325</t>
  </si>
  <si>
    <t>3326</t>
  </si>
  <si>
    <t>TJ Kobylisy G</t>
  </si>
  <si>
    <t>3422</t>
  </si>
  <si>
    <t>3423</t>
  </si>
  <si>
    <t>3424</t>
  </si>
  <si>
    <t>3425</t>
  </si>
  <si>
    <t>0132</t>
  </si>
  <si>
    <t>0133</t>
  </si>
  <si>
    <t>0134</t>
  </si>
  <si>
    <t>0135</t>
  </si>
  <si>
    <t>0136</t>
  </si>
  <si>
    <t>1131</t>
  </si>
  <si>
    <t>1132</t>
  </si>
  <si>
    <t>1133</t>
  </si>
  <si>
    <t>1134</t>
  </si>
  <si>
    <t>1135</t>
  </si>
  <si>
    <t>1136</t>
  </si>
  <si>
    <t>1231</t>
  </si>
  <si>
    <t>1232</t>
  </si>
  <si>
    <t>1233</t>
  </si>
  <si>
    <t>1234</t>
  </si>
  <si>
    <t>1235</t>
  </si>
  <si>
    <t>1236</t>
  </si>
  <si>
    <t>2131</t>
  </si>
  <si>
    <t>2132</t>
  </si>
  <si>
    <t>2133</t>
  </si>
  <si>
    <t>2134</t>
  </si>
  <si>
    <t>2135</t>
  </si>
  <si>
    <t>2136</t>
  </si>
  <si>
    <t>2231</t>
  </si>
  <si>
    <t>2232</t>
  </si>
  <si>
    <t>2233</t>
  </si>
  <si>
    <t>2234</t>
  </si>
  <si>
    <t>2235</t>
  </si>
  <si>
    <t>2236</t>
  </si>
  <si>
    <t>3132</t>
  </si>
  <si>
    <t>3133</t>
  </si>
  <si>
    <t>3134</t>
  </si>
  <si>
    <t>3135</t>
  </si>
  <si>
    <t>3136</t>
  </si>
  <si>
    <t>3232</t>
  </si>
  <si>
    <t>3233</t>
  </si>
  <si>
    <t>3234</t>
  </si>
  <si>
    <t>3235</t>
  </si>
  <si>
    <t>3236</t>
  </si>
  <si>
    <t>3332</t>
  </si>
  <si>
    <t>3333</t>
  </si>
  <si>
    <t>3334</t>
  </si>
  <si>
    <t>3335</t>
  </si>
  <si>
    <t>3336</t>
  </si>
  <si>
    <t>3432</t>
  </si>
  <si>
    <t>3433</t>
  </si>
  <si>
    <t>3434</t>
  </si>
  <si>
    <t>3435</t>
  </si>
  <si>
    <t>0142</t>
  </si>
  <si>
    <t>0143</t>
  </si>
  <si>
    <t>0144</t>
  </si>
  <si>
    <t>0145</t>
  </si>
  <si>
    <t>0146</t>
  </si>
  <si>
    <t>1141</t>
  </si>
  <si>
    <t>1142</t>
  </si>
  <si>
    <t>1143</t>
  </si>
  <si>
    <t>1144</t>
  </si>
  <si>
    <t>1145</t>
  </si>
  <si>
    <t>1146</t>
  </si>
  <si>
    <t>1241</t>
  </si>
  <si>
    <t>1242</t>
  </si>
  <si>
    <t>1243</t>
  </si>
  <si>
    <t>1244</t>
  </si>
  <si>
    <t>1245</t>
  </si>
  <si>
    <t>1246</t>
  </si>
  <si>
    <t>2141</t>
  </si>
  <si>
    <t>2142</t>
  </si>
  <si>
    <t>2143</t>
  </si>
  <si>
    <t>2144</t>
  </si>
  <si>
    <t>2145</t>
  </si>
  <si>
    <t>2146</t>
  </si>
  <si>
    <t>2241</t>
  </si>
  <si>
    <t>2242</t>
  </si>
  <si>
    <t>2243</t>
  </si>
  <si>
    <t>2244</t>
  </si>
  <si>
    <t>2245</t>
  </si>
  <si>
    <t>2246</t>
  </si>
  <si>
    <t>3142</t>
  </si>
  <si>
    <t>3143</t>
  </si>
  <si>
    <t>3144</t>
  </si>
  <si>
    <t>3145</t>
  </si>
  <si>
    <t>3146</t>
  </si>
  <si>
    <t>3242</t>
  </si>
  <si>
    <t>3243</t>
  </si>
  <si>
    <t>3244</t>
  </si>
  <si>
    <t>3245</t>
  </si>
  <si>
    <t>3246</t>
  </si>
  <si>
    <t>3342</t>
  </si>
  <si>
    <t>3343</t>
  </si>
  <si>
    <t>3344</t>
  </si>
  <si>
    <t>3345</t>
  </si>
  <si>
    <t>3346</t>
  </si>
  <si>
    <t>3442</t>
  </si>
  <si>
    <t>3443</t>
  </si>
  <si>
    <t>3444</t>
  </si>
  <si>
    <t>3445</t>
  </si>
  <si>
    <t>0152</t>
  </si>
  <si>
    <t>0153</t>
  </si>
  <si>
    <t>0154</t>
  </si>
  <si>
    <t>0155</t>
  </si>
  <si>
    <t>0156</t>
  </si>
  <si>
    <t>1151</t>
  </si>
  <si>
    <t>1152</t>
  </si>
  <si>
    <t>1153</t>
  </si>
  <si>
    <t>1154</t>
  </si>
  <si>
    <t>1155</t>
  </si>
  <si>
    <t>1156</t>
  </si>
  <si>
    <t>1251</t>
  </si>
  <si>
    <t>1252</t>
  </si>
  <si>
    <t>1253</t>
  </si>
  <si>
    <t>1254</t>
  </si>
  <si>
    <t>1255</t>
  </si>
  <si>
    <t>1256</t>
  </si>
  <si>
    <t>2151</t>
  </si>
  <si>
    <t>2152</t>
  </si>
  <si>
    <t>2153</t>
  </si>
  <si>
    <t>2154</t>
  </si>
  <si>
    <t>2155</t>
  </si>
  <si>
    <t>2156</t>
  </si>
  <si>
    <t>2251</t>
  </si>
  <si>
    <t>2252</t>
  </si>
  <si>
    <t>2253</t>
  </si>
  <si>
    <t>2254</t>
  </si>
  <si>
    <t>2255</t>
  </si>
  <si>
    <t>2256</t>
  </si>
  <si>
    <t>3152</t>
  </si>
  <si>
    <t>3153</t>
  </si>
  <si>
    <t>3154</t>
  </si>
  <si>
    <t>3155</t>
  </si>
  <si>
    <t>3156</t>
  </si>
  <si>
    <t>3252</t>
  </si>
  <si>
    <t>3253</t>
  </si>
  <si>
    <t>3254</t>
  </si>
  <si>
    <t>3255</t>
  </si>
  <si>
    <t>3256</t>
  </si>
  <si>
    <t>3352</t>
  </si>
  <si>
    <t>3353</t>
  </si>
  <si>
    <t>3354</t>
  </si>
  <si>
    <t>3355</t>
  </si>
  <si>
    <t>3356</t>
  </si>
  <si>
    <t>3452</t>
  </si>
  <si>
    <t>3453</t>
  </si>
  <si>
    <t>3454</t>
  </si>
  <si>
    <t>3455</t>
  </si>
  <si>
    <t>0162</t>
  </si>
  <si>
    <t>0163</t>
  </si>
  <si>
    <t>0164</t>
  </si>
  <si>
    <t>0165</t>
  </si>
  <si>
    <t>0166</t>
  </si>
  <si>
    <t>1161</t>
  </si>
  <si>
    <t>1162</t>
  </si>
  <si>
    <t>1163</t>
  </si>
  <si>
    <t>1164</t>
  </si>
  <si>
    <t>1165</t>
  </si>
  <si>
    <t>1166</t>
  </si>
  <si>
    <t>1261</t>
  </si>
  <si>
    <t>1262</t>
  </si>
  <si>
    <t>1263</t>
  </si>
  <si>
    <t>1264</t>
  </si>
  <si>
    <t>1265</t>
  </si>
  <si>
    <t>1266</t>
  </si>
  <si>
    <t>2161</t>
  </si>
  <si>
    <t>2162</t>
  </si>
  <si>
    <t>2163</t>
  </si>
  <si>
    <t>2164</t>
  </si>
  <si>
    <t>2165</t>
  </si>
  <si>
    <t>2166</t>
  </si>
  <si>
    <t>2261</t>
  </si>
  <si>
    <t>2262</t>
  </si>
  <si>
    <t>2263</t>
  </si>
  <si>
    <t>2264</t>
  </si>
  <si>
    <t>2265</t>
  </si>
  <si>
    <t>2266</t>
  </si>
  <si>
    <t>3162</t>
  </si>
  <si>
    <t>3163</t>
  </si>
  <si>
    <t>3164</t>
  </si>
  <si>
    <t>3165</t>
  </si>
  <si>
    <t>3166</t>
  </si>
  <si>
    <t>3262</t>
  </si>
  <si>
    <t>3263</t>
  </si>
  <si>
    <t>3264</t>
  </si>
  <si>
    <t>3265</t>
  </si>
  <si>
    <t>3266</t>
  </si>
  <si>
    <t>3362</t>
  </si>
  <si>
    <t>3363</t>
  </si>
  <si>
    <t>3364</t>
  </si>
  <si>
    <t>3365</t>
  </si>
  <si>
    <t>3366</t>
  </si>
  <si>
    <t>3462</t>
  </si>
  <si>
    <t>3463</t>
  </si>
  <si>
    <t>3464</t>
  </si>
  <si>
    <t>3465</t>
  </si>
  <si>
    <t>0172</t>
  </si>
  <si>
    <t>0173</t>
  </si>
  <si>
    <t>0174</t>
  </si>
  <si>
    <t>0175</t>
  </si>
  <si>
    <t>0176</t>
  </si>
  <si>
    <t>1171</t>
  </si>
  <si>
    <t>1172</t>
  </si>
  <si>
    <t>1173</t>
  </si>
  <si>
    <t>1174</t>
  </si>
  <si>
    <t>1175</t>
  </si>
  <si>
    <t>1176</t>
  </si>
  <si>
    <t>1271</t>
  </si>
  <si>
    <t>1272</t>
  </si>
  <si>
    <t>1273</t>
  </si>
  <si>
    <t>1274</t>
  </si>
  <si>
    <t>1275</t>
  </si>
  <si>
    <t>1276</t>
  </si>
  <si>
    <t>2171</t>
  </si>
  <si>
    <t>2172</t>
  </si>
  <si>
    <t>2173</t>
  </si>
  <si>
    <t>2174</t>
  </si>
  <si>
    <t>2175</t>
  </si>
  <si>
    <t>2176</t>
  </si>
  <si>
    <t>2271</t>
  </si>
  <si>
    <t>2272</t>
  </si>
  <si>
    <t>2273</t>
  </si>
  <si>
    <t>2274</t>
  </si>
  <si>
    <t>2275</t>
  </si>
  <si>
    <t>2276</t>
  </si>
  <si>
    <t>3172</t>
  </si>
  <si>
    <t>3173</t>
  </si>
  <si>
    <t>3174</t>
  </si>
  <si>
    <t>3175</t>
  </si>
  <si>
    <t>3176</t>
  </si>
  <si>
    <t>3272</t>
  </si>
  <si>
    <t>3273</t>
  </si>
  <si>
    <t>3274</t>
  </si>
  <si>
    <t>3275</t>
  </si>
  <si>
    <t>3276</t>
  </si>
  <si>
    <t>3372</t>
  </si>
  <si>
    <t>3373</t>
  </si>
  <si>
    <t>3374</t>
  </si>
  <si>
    <t>3375</t>
  </si>
  <si>
    <t>3376</t>
  </si>
  <si>
    <t>3472</t>
  </si>
  <si>
    <t>3473</t>
  </si>
  <si>
    <t>3474</t>
  </si>
  <si>
    <t>3475</t>
  </si>
  <si>
    <t>0182</t>
  </si>
  <si>
    <t>0183</t>
  </si>
  <si>
    <t>0184</t>
  </si>
  <si>
    <t>0185</t>
  </si>
  <si>
    <t>0186</t>
  </si>
  <si>
    <t>1181</t>
  </si>
  <si>
    <t>1182</t>
  </si>
  <si>
    <t>1183</t>
  </si>
  <si>
    <t>1184</t>
  </si>
  <si>
    <t>1185</t>
  </si>
  <si>
    <t>1186</t>
  </si>
  <si>
    <t>1281</t>
  </si>
  <si>
    <t>1282</t>
  </si>
  <si>
    <t>1283</t>
  </si>
  <si>
    <t>1284</t>
  </si>
  <si>
    <t>1285</t>
  </si>
  <si>
    <t>1286</t>
  </si>
  <si>
    <t>2181</t>
  </si>
  <si>
    <t>2182</t>
  </si>
  <si>
    <t>2183</t>
  </si>
  <si>
    <t>2184</t>
  </si>
  <si>
    <t>2185</t>
  </si>
  <si>
    <t>2186</t>
  </si>
  <si>
    <t>2281</t>
  </si>
  <si>
    <t>2282</t>
  </si>
  <si>
    <t>2283</t>
  </si>
  <si>
    <t>2284</t>
  </si>
  <si>
    <t>2285</t>
  </si>
  <si>
    <t>2286</t>
  </si>
  <si>
    <t>3182</t>
  </si>
  <si>
    <t>3183</t>
  </si>
  <si>
    <t>3184</t>
  </si>
  <si>
    <t>3185</t>
  </si>
  <si>
    <t>3186</t>
  </si>
  <si>
    <t>3282</t>
  </si>
  <si>
    <t>3283</t>
  </si>
  <si>
    <t>3284</t>
  </si>
  <si>
    <t>3285</t>
  </si>
  <si>
    <t>3286</t>
  </si>
  <si>
    <t>3382</t>
  </si>
  <si>
    <t>3383</t>
  </si>
  <si>
    <t>3384</t>
  </si>
  <si>
    <t>3385</t>
  </si>
  <si>
    <t>3386</t>
  </si>
  <si>
    <t>3482</t>
  </si>
  <si>
    <t>3483</t>
  </si>
  <si>
    <t>3484</t>
  </si>
  <si>
    <t>3485</t>
  </si>
  <si>
    <t>0192</t>
  </si>
  <si>
    <t>0193</t>
  </si>
  <si>
    <t>0194</t>
  </si>
  <si>
    <t>0195</t>
  </si>
  <si>
    <t>0196</t>
  </si>
  <si>
    <t>1191</t>
  </si>
  <si>
    <t>1192</t>
  </si>
  <si>
    <t>1193</t>
  </si>
  <si>
    <t>1194</t>
  </si>
  <si>
    <t>1195</t>
  </si>
  <si>
    <t>1196</t>
  </si>
  <si>
    <t>1291</t>
  </si>
  <si>
    <t>1292</t>
  </si>
  <si>
    <t>1293</t>
  </si>
  <si>
    <t>1294</t>
  </si>
  <si>
    <t>1295</t>
  </si>
  <si>
    <t>1296</t>
  </si>
  <si>
    <t>2191</t>
  </si>
  <si>
    <t>2192</t>
  </si>
  <si>
    <t>2193</t>
  </si>
  <si>
    <t>2194</t>
  </si>
  <si>
    <t>2195</t>
  </si>
  <si>
    <t>2196</t>
  </si>
  <si>
    <t>2291</t>
  </si>
  <si>
    <t>2292</t>
  </si>
  <si>
    <t>2293</t>
  </si>
  <si>
    <t>2294</t>
  </si>
  <si>
    <t>2295</t>
  </si>
  <si>
    <t>2296</t>
  </si>
  <si>
    <t>3192</t>
  </si>
  <si>
    <t>3193</t>
  </si>
  <si>
    <t>3194</t>
  </si>
  <si>
    <t>3195</t>
  </si>
  <si>
    <t>3196</t>
  </si>
  <si>
    <t>3292</t>
  </si>
  <si>
    <t>3293</t>
  </si>
  <si>
    <t>3294</t>
  </si>
  <si>
    <t>3295</t>
  </si>
  <si>
    <t>3296</t>
  </si>
  <si>
    <t>3392</t>
  </si>
  <si>
    <t>3393</t>
  </si>
  <si>
    <t>3394</t>
  </si>
  <si>
    <t>3395</t>
  </si>
  <si>
    <t>3396</t>
  </si>
  <si>
    <t>3492</t>
  </si>
  <si>
    <t>3493</t>
  </si>
  <si>
    <t>3494</t>
  </si>
  <si>
    <t>3495</t>
  </si>
  <si>
    <t>01102</t>
  </si>
  <si>
    <t>01103</t>
  </si>
  <si>
    <t>01104</t>
  </si>
  <si>
    <t>01105</t>
  </si>
  <si>
    <t>01106</t>
  </si>
  <si>
    <t>11101</t>
  </si>
  <si>
    <t>11102</t>
  </si>
  <si>
    <t>11103</t>
  </si>
  <si>
    <t>11104</t>
  </si>
  <si>
    <t>11105</t>
  </si>
  <si>
    <t>11106</t>
  </si>
  <si>
    <t>12101</t>
  </si>
  <si>
    <t>12102</t>
  </si>
  <si>
    <t>12103</t>
  </si>
  <si>
    <t>12104</t>
  </si>
  <si>
    <t>12105</t>
  </si>
  <si>
    <t>12106</t>
  </si>
  <si>
    <t>21101</t>
  </si>
  <si>
    <t>21102</t>
  </si>
  <si>
    <t>21103</t>
  </si>
  <si>
    <t>21104</t>
  </si>
  <si>
    <t>21105</t>
  </si>
  <si>
    <t>21106</t>
  </si>
  <si>
    <t>22101</t>
  </si>
  <si>
    <t>22102</t>
  </si>
  <si>
    <t>22103</t>
  </si>
  <si>
    <t>22104</t>
  </si>
  <si>
    <t>22105</t>
  </si>
  <si>
    <t>22106</t>
  </si>
  <si>
    <t>31102</t>
  </si>
  <si>
    <t>31103</t>
  </si>
  <si>
    <t>31104</t>
  </si>
  <si>
    <t>31105</t>
  </si>
  <si>
    <t>31106</t>
  </si>
  <si>
    <t>32102</t>
  </si>
  <si>
    <t>32103</t>
  </si>
  <si>
    <t>32104</t>
  </si>
  <si>
    <t>32105</t>
  </si>
  <si>
    <t>32106</t>
  </si>
  <si>
    <t>33102</t>
  </si>
  <si>
    <t>33103</t>
  </si>
  <si>
    <t>33104</t>
  </si>
  <si>
    <t>33105</t>
  </si>
  <si>
    <t>33106</t>
  </si>
  <si>
    <t>01112</t>
  </si>
  <si>
    <t>01113</t>
  </si>
  <si>
    <t>01114</t>
  </si>
  <si>
    <t>01115</t>
  </si>
  <si>
    <t>01116</t>
  </si>
  <si>
    <t>11111</t>
  </si>
  <si>
    <t>11112</t>
  </si>
  <si>
    <t>11113</t>
  </si>
  <si>
    <t>11114</t>
  </si>
  <si>
    <t>11115</t>
  </si>
  <si>
    <t>11116</t>
  </si>
  <si>
    <t>12111</t>
  </si>
  <si>
    <t>12112</t>
  </si>
  <si>
    <t>12113</t>
  </si>
  <si>
    <t>12114</t>
  </si>
  <si>
    <t>12115</t>
  </si>
  <si>
    <t>12116</t>
  </si>
  <si>
    <t>21111</t>
  </si>
  <si>
    <t>21112</t>
  </si>
  <si>
    <t>21113</t>
  </si>
  <si>
    <t>21114</t>
  </si>
  <si>
    <t>21115</t>
  </si>
  <si>
    <t>21116</t>
  </si>
  <si>
    <t>22111</t>
  </si>
  <si>
    <t>22112</t>
  </si>
  <si>
    <t>22113</t>
  </si>
  <si>
    <t>22114</t>
  </si>
  <si>
    <t>22115</t>
  </si>
  <si>
    <t>22116</t>
  </si>
  <si>
    <t>31112</t>
  </si>
  <si>
    <t>31113</t>
  </si>
  <si>
    <t>31114</t>
  </si>
  <si>
    <t>31115</t>
  </si>
  <si>
    <t>31116</t>
  </si>
  <si>
    <t>32112</t>
  </si>
  <si>
    <t>32113</t>
  </si>
  <si>
    <t>32114</t>
  </si>
  <si>
    <t>32115</t>
  </si>
  <si>
    <t>32116</t>
  </si>
  <si>
    <t>33112</t>
  </si>
  <si>
    <t>33113</t>
  </si>
  <si>
    <t>33114</t>
  </si>
  <si>
    <t>33115</t>
  </si>
  <si>
    <t>33116</t>
  </si>
  <si>
    <t>Kolo</t>
  </si>
  <si>
    <t>ID utkání</t>
  </si>
  <si>
    <t>Domácí</t>
  </si>
  <si>
    <t>Hosté</t>
  </si>
  <si>
    <t>Den</t>
  </si>
  <si>
    <t>Datum</t>
  </si>
  <si>
    <t>Čas</t>
  </si>
  <si>
    <t>11012</t>
  </si>
  <si>
    <t>11032</t>
  </si>
  <si>
    <t>ŠK Viktoria Žižkov A</t>
  </si>
  <si>
    <t>11055</t>
  </si>
  <si>
    <t>11001</t>
  </si>
  <si>
    <t>Dukla D</t>
  </si>
  <si>
    <t>11002</t>
  </si>
  <si>
    <t>11008</t>
  </si>
  <si>
    <t>11028</t>
  </si>
  <si>
    <t>Dukla C</t>
  </si>
  <si>
    <t>11022</t>
  </si>
  <si>
    <t>11062</t>
  </si>
  <si>
    <t>11053</t>
  </si>
  <si>
    <t>11015</t>
  </si>
  <si>
    <t>11004</t>
  </si>
  <si>
    <t>11010</t>
  </si>
  <si>
    <t>TJ Bohemians Praha H</t>
  </si>
  <si>
    <t>11063</t>
  </si>
  <si>
    <t>ŠK DP Praha H - PORG</t>
  </si>
  <si>
    <t>Šachový klub Praha 4 "B"</t>
  </si>
  <si>
    <t>11016</t>
  </si>
  <si>
    <t>GROP - B</t>
  </si>
  <si>
    <t>11029</t>
  </si>
  <si>
    <t>ŠK Smíchov A</t>
  </si>
  <si>
    <t>11050</t>
  </si>
  <si>
    <t>11011</t>
  </si>
  <si>
    <t>11006</t>
  </si>
  <si>
    <t>Šachový klub Praha 4 "A"</t>
  </si>
  <si>
    <t>Dukla F</t>
  </si>
  <si>
    <t>11014</t>
  </si>
  <si>
    <t>11033</t>
  </si>
  <si>
    <t>TJ Zora Praha A</t>
  </si>
  <si>
    <t>11058</t>
  </si>
  <si>
    <t>Šachový klub Praha 4 "C"</t>
  </si>
  <si>
    <t>TJ Bohemians Praha B</t>
  </si>
  <si>
    <t>11020</t>
  </si>
  <si>
    <t>ŠK Mahrla B</t>
  </si>
  <si>
    <t>11048</t>
  </si>
  <si>
    <t>GROP - D</t>
  </si>
  <si>
    <t>ŠK DP Praha E - VŠFS</t>
  </si>
  <si>
    <t>ŠK DP Praha C - VŠFS</t>
  </si>
  <si>
    <t>11051</t>
  </si>
  <si>
    <t>3111</t>
  </si>
  <si>
    <t>Šachový klub Bohnice - D</t>
  </si>
  <si>
    <t>GROP - F</t>
  </si>
  <si>
    <t>Dukla G</t>
  </si>
  <si>
    <t>11013</t>
  </si>
  <si>
    <t>11054</t>
  </si>
  <si>
    <t>Dukla B</t>
  </si>
  <si>
    <t>0117</t>
  </si>
  <si>
    <t>11059</t>
  </si>
  <si>
    <t>ŠK AURORA</t>
  </si>
  <si>
    <t>11060</t>
  </si>
  <si>
    <t>Steinitz-Makabi Praha</t>
  </si>
  <si>
    <t>ŠK DP Praha D - EA Hotels</t>
  </si>
  <si>
    <t>ŠK Smíchov B</t>
  </si>
  <si>
    <t>ŠK Sokol Vyšehrad J</t>
  </si>
  <si>
    <t>ŠK Mahrla C</t>
  </si>
  <si>
    <t>11061</t>
  </si>
  <si>
    <t>ŠK Smíchov C</t>
  </si>
  <si>
    <t>3416</t>
  </si>
  <si>
    <t>GROP - E</t>
  </si>
  <si>
    <t>Šachový klub Bohnice - C</t>
  </si>
  <si>
    <t>Šachový klub Bohnice - A</t>
  </si>
  <si>
    <t>3121</t>
  </si>
  <si>
    <t>Šachový klub Bohnice - B</t>
  </si>
  <si>
    <t>0127</t>
  </si>
  <si>
    <t>3426</t>
  </si>
  <si>
    <t>Dukla E</t>
  </si>
  <si>
    <t>3131</t>
  </si>
  <si>
    <t>0137</t>
  </si>
  <si>
    <t>3436</t>
  </si>
  <si>
    <t>0147</t>
  </si>
  <si>
    <t>3141</t>
  </si>
  <si>
    <t>3446</t>
  </si>
  <si>
    <t>3456</t>
  </si>
  <si>
    <t>0157</t>
  </si>
  <si>
    <t>3151</t>
  </si>
  <si>
    <t>3466</t>
  </si>
  <si>
    <t>3161</t>
  </si>
  <si>
    <t>0167</t>
  </si>
  <si>
    <t>0177</t>
  </si>
  <si>
    <t>3171</t>
  </si>
  <si>
    <t>3476</t>
  </si>
  <si>
    <t>3181</t>
  </si>
  <si>
    <t>0187</t>
  </si>
  <si>
    <t>3486</t>
  </si>
  <si>
    <t>3191</t>
  </si>
  <si>
    <t>3496</t>
  </si>
  <si>
    <t>0197</t>
  </si>
  <si>
    <t>34104</t>
  </si>
  <si>
    <t>31101</t>
  </si>
  <si>
    <t>34103</t>
  </si>
  <si>
    <t>34106</t>
  </si>
  <si>
    <t>34105</t>
  </si>
  <si>
    <t>01107</t>
  </si>
  <si>
    <t>34102</t>
  </si>
  <si>
    <t>01123</t>
  </si>
  <si>
    <t>01127</t>
  </si>
  <si>
    <t>01124</t>
  </si>
  <si>
    <t>01125</t>
  </si>
  <si>
    <t>01122</t>
  </si>
  <si>
    <t>01126</t>
  </si>
  <si>
    <t>01117</t>
  </si>
  <si>
    <t>34113</t>
  </si>
  <si>
    <t>34112</t>
  </si>
  <si>
    <t>34115</t>
  </si>
  <si>
    <t>31111</t>
  </si>
  <si>
    <t>34116</t>
  </si>
  <si>
    <t>34114</t>
  </si>
  <si>
    <t>01134</t>
  </si>
  <si>
    <t>01136</t>
  </si>
  <si>
    <t>01132</t>
  </si>
  <si>
    <t>01133</t>
  </si>
  <si>
    <t>01135</t>
  </si>
  <si>
    <t>01137</t>
  </si>
  <si>
    <t>11001 TJ Bohemians Praha</t>
  </si>
  <si>
    <t>11002 ŠK Sokol Vyšehrad</t>
  </si>
  <si>
    <t>11004 ŠK Dopravní podnik Praha</t>
  </si>
  <si>
    <t>11006 TJ Praha-Pankrác</t>
  </si>
  <si>
    <t>11008 USK Praha</t>
  </si>
  <si>
    <t>11010 Šachový klub Loko Praha z.s.</t>
  </si>
  <si>
    <t>11011 TJ Sokol Praha-Vršovice</t>
  </si>
  <si>
    <t>11012 Šachový klub Viktoria Žižkov</t>
  </si>
  <si>
    <t>11013 ŠK Teplárna Praha-Malešice</t>
  </si>
  <si>
    <t>11014 SK OAZA Praha</t>
  </si>
  <si>
    <t>11015 TJ Kobylisy</t>
  </si>
  <si>
    <t>11016 ŠO Praga Praha</t>
  </si>
  <si>
    <t>11020 ŠK Mahrla Praha z.s.</t>
  </si>
  <si>
    <t>11022 SK Rapid Praha</t>
  </si>
  <si>
    <t>11027 PSK Union Praha</t>
  </si>
  <si>
    <t>11028 GROP Praha</t>
  </si>
  <si>
    <t>11029 ŠK Praha-Smíchov</t>
  </si>
  <si>
    <t>11032 DDM Praha 6</t>
  </si>
  <si>
    <t>11033 TJ Zora Praha</t>
  </si>
  <si>
    <t>11048 SK LISA</t>
  </si>
  <si>
    <t>11050 Unichess</t>
  </si>
  <si>
    <t>11051 Šachový klub Bohnice</t>
  </si>
  <si>
    <t>11053 SK Lokomotiva Radlice, o.s.</t>
  </si>
  <si>
    <t>11054 Sportovní klub Újezd nad Lesy</t>
  </si>
  <si>
    <t>11055 Šachový oddíl TJ DUKLA Praha</t>
  </si>
  <si>
    <t>11058 ŠK Mlejn</t>
  </si>
  <si>
    <t>11060 Steinitz - Makabi Praha</t>
  </si>
  <si>
    <t>11061 Sokol Nebušice</t>
  </si>
  <si>
    <t>11062 Sportovní klub Kbely</t>
  </si>
  <si>
    <t>11063 Šachový klub Praha 4</t>
  </si>
  <si>
    <t>Přebor Prahy družstev 2018/2019  -  přehled všech zápasů</t>
  </si>
  <si>
    <t>Skupina</t>
  </si>
  <si>
    <t>HM: Jeremenkova 106, 140 00 Praha 4</t>
  </si>
  <si>
    <t>MHD: Zastávka Na Strži, autobusem 118 z metra Budějovická nebo Smíchovského nádraží</t>
  </si>
  <si>
    <t>HM: U Staré cihelny 2182/11, Praha 3, (Salonek Shell, EA Hotel Populus)</t>
  </si>
  <si>
    <t>MHD: (MHD Praha) Autobus 155, 207 - zastávka Malešická</t>
  </si>
  <si>
    <t>HM: U Školské zahrady 9, Praha 8, sokolovna, suterén</t>
  </si>
  <si>
    <t>MHD: stanice Kobylisy (metro C)</t>
  </si>
  <si>
    <t>HM: hala TJ Bohemians, Slovenská 2, Praha 10</t>
  </si>
  <si>
    <t>MHD: tramvaj č. 4 nebo 22 na zastávku “Jana Masaryka” či “Krymská”</t>
  </si>
  <si>
    <t>HM: Sokolovna Vršovice,, Vršovické nám. 2, Praha 10</t>
  </si>
  <si>
    <t>MHD: Tram. : 4, 13, 22 st. Vršovické nám.</t>
  </si>
  <si>
    <t>HM: Hotel Brixen, Sokolská 44, Praha 2</t>
  </si>
  <si>
    <t>MHD: "náměstí I.P. Pavlova (Metro ""C"", tram)"</t>
  </si>
  <si>
    <t>HM: Lomnického 1, Praha 4</t>
  </si>
  <si>
    <t>MHD: metro C, Pražské povstání</t>
  </si>
  <si>
    <t>HM: Sportcentrum VŠE Třebešín (1.patro), Praha 3, Na Třebešíně 3215/1</t>
  </si>
  <si>
    <t>MHD: BUS 207, 155 - st.Třebešín, metro A - st.Želivského (+ pěšky 10 minut)</t>
  </si>
  <si>
    <t>HM: Pod Juliskou 7, Praha 6</t>
  </si>
  <si>
    <t>MHD: Tramvaje č. 8 a č.18, zastávka Nádraží Podbaba, Autobusy č.107,116, 147,160, zastávka Podbaba</t>
  </si>
  <si>
    <t>HM: Sokolovna Vyšehrad, Rašínovo nábřeží 24, Praha 2, suterénní místnost, vchod z nábřeží vpravo</t>
  </si>
  <si>
    <t>MHD: "Metro „B“ – Karlovo náměstí, Tram 3, 7, 17 - Výtoň"</t>
  </si>
  <si>
    <t>HM: U Boroviček 650/5, Praha 6</t>
  </si>
  <si>
    <t>MHD: tramvaj 22 a 25 konečná stanice Bílá Hora</t>
  </si>
  <si>
    <t>HM: Zubatého 10, Praha 5 - Smíchov</t>
  </si>
  <si>
    <t>MHD: "Arbesovo nám.-tram 5,7,9,10,12,15,16,20, bus176"</t>
  </si>
  <si>
    <t>HM: penzion Fantazia Praha 9, Pod Balkánem 3, (nad hotelem Jasmín Praha 9, Skloněná 515)</t>
  </si>
  <si>
    <t>MHD: bus č.136 - stanice Skloněná</t>
  </si>
  <si>
    <t>HM: Pernerova 326/18, Praha 8 - Karlín</t>
  </si>
  <si>
    <t>HM: TJ Zora Praha, Praha10, Jakutská 853/10, klubovna v 2.podzemním patře</t>
  </si>
  <si>
    <t>MHD: Tramvaj-7,22,24, stanice Kubánské náměstí</t>
  </si>
  <si>
    <t>HM: Na hranicích 674/18, Praha 8-Bohnice, Domov seniorů Nová Slunečnice, 1. patro, č. dv. 216</t>
  </si>
  <si>
    <t>MHD: od metra C Kobylisy autobusem 152 do stanice Řepínská nebo autobusem 145 do stanice Libeňská</t>
  </si>
  <si>
    <t>HM: HM: Na Folimance 2, Praha 2</t>
  </si>
  <si>
    <t>MHD: MHD: Svatoplukova tram.  7, 14, 18, 24</t>
  </si>
  <si>
    <t>HM: Moskevská 1523/63, 11016 Praha 10 Vršovice, areál  NAREX (u mostu přes železnici)</t>
  </si>
  <si>
    <t>MHD: Tram: 6, 7, 22, stanice Koh-i-noor, Bus: 101, stanice Vršovický hřbitov, 124,139, stanice Koh-i-noor</t>
  </si>
  <si>
    <t>HM: Na Zatorce 14, Praha 6, Centrum vědy a kultury Ruské federací</t>
  </si>
  <si>
    <t>MHD: stanice metro : Hradčanská (5 min. pešky)</t>
  </si>
  <si>
    <t>HM: Pernerova 18, 180 00 Praha 8</t>
  </si>
  <si>
    <t>HM: Sokolovna Vršovice, Vršovické nám. Praha 10</t>
  </si>
  <si>
    <t>MHD: Tram. : 4, 13, 22  st. Vršovické náměstí</t>
  </si>
  <si>
    <t>HM: Vysoká škola finanční a správní, a.s., Estonská 500, Praha 10 - Vršovice, 101 00</t>
  </si>
  <si>
    <t>MHD: tramvaj 4, 13, 22, 32 - zastávka Ruská</t>
  </si>
  <si>
    <t>HM: Maiselova 18, Praha 1</t>
  </si>
  <si>
    <t>MHD: Metro Staroměstská, autobus 207, tramvaj 17</t>
  </si>
  <si>
    <t>HM: "Nízkoprahové centrum aktivit MČ Praha 19, Toužimská 244/42, Praha 9 (vchod z ulice Bakovská)"</t>
  </si>
  <si>
    <t>HM: Klub seniorů, Praha 10 - Vršovice, Na Louži 19</t>
  </si>
  <si>
    <t>MHD: Tram. 6,7,22,24, Bus 101,124,139,150,188 - st. Koh-i-noor</t>
  </si>
  <si>
    <t>HM: EA Hotel Juliš - konferenční sál 2. patro, Václavské náměstí 782/22, Praha 1 – Nové Město, 110 00</t>
  </si>
  <si>
    <t>MHD: metro A, B – zastávka Můstek, metro A, C – zastávka Muzeum</t>
  </si>
  <si>
    <t>HM: Hotel U divadla,U Staré pošty 6,Praha 4,Bráník</t>
  </si>
  <si>
    <t>MHD: Bus 196,197,170,stanice U Staré pošty</t>
  </si>
  <si>
    <t>HM: Nízkoprahové centrum aktivit MČ Praha 19,, Toužimská 244/42, 197 00 Praha 9 (vchod z ulice Bakovská)</t>
  </si>
  <si>
    <t>HM: Pechlátova 23, 155 00  Praha 5</t>
  </si>
  <si>
    <t>MHD: Tramvaje 7, 21 stanice Škola Radlice - 2 minuty, Metro B - stanice Radlická - 10 minut</t>
  </si>
  <si>
    <t>HM: U Školské zahrady 9</t>
  </si>
  <si>
    <t>HM: Praha 5, Kovářova 4, salón restaurace KD Mlejn</t>
  </si>
  <si>
    <t>MHD: Metro B Luka a 5 min. pěšky, nebo jedna stanice, Kovářova KD Mlejn bus 137, 174</t>
  </si>
  <si>
    <t>HM: Karlínské Spektrum - Dům dětí a mládeže hl. města Prahy - 1. patro, Karlínské náměstí 316/7, Praha 8 - Karlín, 186 00</t>
  </si>
  <si>
    <t>MHD: tramvaj 3, 8, 23, 39 - zastávka Karlínské náměstí, metro B, C - zastávka Florenc, metro B - zastávka Křižíkova</t>
  </si>
  <si>
    <t>HM: Nízkoprahové centrum aktivit MČ Praha 19, Toužimská 244/42,, 197 00 Praha 9 (vchod z ulice Bakovská)</t>
  </si>
  <si>
    <t>HM: Nebušická 118, Praha 6, 164 00,  Římskokatolická farnost</t>
  </si>
  <si>
    <t>MHD: aut. zast. K Noskovně,  bus č. 161, 312, 116</t>
  </si>
  <si>
    <t>HM: Hotel u divadla, U Staré pošty 6,Praha 4 ,Bráník</t>
  </si>
  <si>
    <t>MHD: Bus,196,197,170, stanice U Staré pošty</t>
  </si>
  <si>
    <t>HM: Klubovna v 2PP. Budovy, Jakutská 10, Praha 10 - Vršovice</t>
  </si>
  <si>
    <t>MHD: Tram 6,7,22k24 - Kubánské náměstí, bus 101,124 - Bělocerkevská</t>
  </si>
  <si>
    <t>HM: Pechlátova 23 Praha 5</t>
  </si>
  <si>
    <t>MHD: Metro B stanice Radlická, Tramvaj 7 stanice Škola Radlice</t>
  </si>
  <si>
    <t>HM: Praha 9 - Újezd nad Lesy, Staroklánovická 230, Masarykova ZŠ - vchod z ulice Čentická</t>
  </si>
  <si>
    <t>MHD: "MHD: od metra ""B""-st.Černý most BUS 221 - st.Hulická", vlakem do st.Praha-Klánovice a BUS 210 - st.Hulická</t>
  </si>
  <si>
    <t>MHD: Metro B a TR 3,8,24 – st. Křižíkova</t>
  </si>
  <si>
    <t>rozhodčí</t>
  </si>
  <si>
    <t xml:space="preserve"> 8.2.2019</t>
  </si>
  <si>
    <t>oddíl_D</t>
  </si>
  <si>
    <t>oddíl_H</t>
  </si>
  <si>
    <t>družstvo</t>
  </si>
  <si>
    <t>adresa hrací místnosti</t>
  </si>
  <si>
    <t>dopravní spojení</t>
  </si>
  <si>
    <t>11059 ŠK Aurora-šach. škola A. Karpova</t>
  </si>
  <si>
    <t xml:space="preserve">                                             </t>
  </si>
  <si>
    <t xml:space="preserve">                                                        </t>
  </si>
  <si>
    <t>Chci utkání družstva</t>
  </si>
  <si>
    <t>Chci utkání všech dužstev oddílu</t>
  </si>
  <si>
    <t xml:space="preserve"> </t>
  </si>
  <si>
    <t>MHD: Ze stanice metra Letňany bus 185,201,302 (stanice Bakovská), vlak ze stanice Praha hlavní nádraží (zastávka Praha-Kbely)</t>
  </si>
  <si>
    <t>MHD: Ze stanice metra Letňany bus 185,201,302(stanice Bakovská), vlak ze stanice Praha hlavní nádraží(zastavka Praha Kbely)</t>
  </si>
  <si>
    <t>MHD: Ze stanice metra Letňany bus 185,201,302(stanice Bakovská), vlak ze stanice Praha hlavní nádraží(zastávka Praha-Kbely)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</si>
</sst>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mmdd"/>
    <numFmt numFmtId="165" formatCode="[$-405]d\.\ mmmm\ yyyy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8"/>
      <name val="Tahoma"/>
      <family val="0"/>
    </font>
    <font>
      <sz val="11"/>
      <name val="Calibri"/>
      <family val="2"/>
    </font>
    <font>
      <sz val="12"/>
      <name val="Calibri"/>
      <family val="2"/>
    </font>
    <font>
      <b/>
      <sz val="11"/>
      <color indexed="12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14" fontId="1" fillId="11" borderId="10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164" fontId="0" fillId="0" borderId="0" xfId="0" applyNumberFormat="1" applyAlignment="1">
      <alignment/>
    </xf>
    <xf numFmtId="1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1" fillId="25" borderId="0" xfId="0" applyFont="1" applyFill="1" applyAlignment="1">
      <alignment/>
    </xf>
    <xf numFmtId="49" fontId="21" fillId="25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0" fontId="0" fillId="26" borderId="0" xfId="0" applyFill="1" applyAlignment="1">
      <alignment/>
    </xf>
    <xf numFmtId="0" fontId="1" fillId="24" borderId="13" xfId="0" applyFont="1" applyFill="1" applyBorder="1" applyAlignment="1">
      <alignment horizontal="left" wrapText="1"/>
    </xf>
    <xf numFmtId="49" fontId="24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0" fillId="11" borderId="0" xfId="0" applyFont="1" applyFill="1" applyAlignment="1">
      <alignment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eznam1" displayName="Seznam1" ref="C9:N584" totalsRowShown="0">
  <autoFilter ref="C9:N584"/>
  <tableColumns count="12">
    <tableColumn id="1" name="oddíl_D"/>
    <tableColumn id="2" name="oddíl_H"/>
    <tableColumn id="3" name="Kolo"/>
    <tableColumn id="13" name="Skupina"/>
    <tableColumn id="4" name="ID utkání"/>
    <tableColumn id="5" name="Domácí"/>
    <tableColumn id="6" name="-"/>
    <tableColumn id="7" name="Hosté"/>
    <tableColumn id="8" name="Den"/>
    <tableColumn id="9" name="Datum"/>
    <tableColumn id="10" name="Čas"/>
    <tableColumn id="14" name="rozhodč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9"/>
  <sheetViews>
    <sheetView tabSelected="1" zoomScalePageLayoutView="0" workbookViewId="0" topLeftCell="E1">
      <pane ySplit="9" topLeftCell="BM10" activePane="bottomLeft" state="frozen"/>
      <selection pane="topLeft" activeCell="B1" sqref="B1"/>
      <selection pane="bottomLeft" activeCell="E4" sqref="E4"/>
    </sheetView>
  </sheetViews>
  <sheetFormatPr defaultColWidth="9.140625" defaultRowHeight="15"/>
  <cols>
    <col min="1" max="1" width="0" style="0" hidden="1" customWidth="1"/>
    <col min="2" max="2" width="9.140625" style="0" hidden="1" customWidth="1"/>
    <col min="3" max="4" width="10.421875" style="0" hidden="1" customWidth="1"/>
    <col min="5" max="5" width="9.140625" style="2" customWidth="1"/>
    <col min="6" max="6" width="10.00390625" style="0" customWidth="1"/>
    <col min="7" max="7" width="9.7109375" style="0" customWidth="1"/>
    <col min="8" max="8" width="35.7109375" style="2" customWidth="1"/>
    <col min="9" max="9" width="2.7109375" style="0" customWidth="1"/>
    <col min="10" max="10" width="35.7109375" style="2" customWidth="1"/>
    <col min="11" max="11" width="7.7109375" style="3" customWidth="1"/>
    <col min="12" max="12" width="11.140625" style="0" bestFit="1" customWidth="1"/>
    <col min="13" max="13" width="10.8515625" style="0" bestFit="1" customWidth="1"/>
    <col min="14" max="14" width="19.421875" style="0" customWidth="1"/>
    <col min="17" max="17" width="0" style="0" hidden="1" customWidth="1"/>
    <col min="19" max="19" width="0" style="0" hidden="1" customWidth="1"/>
  </cols>
  <sheetData>
    <row r="1" spans="14:15" ht="15">
      <c r="N1" s="7"/>
      <c r="O1" s="7"/>
    </row>
    <row r="2" spans="5:15" ht="18.75">
      <c r="E2" s="4" t="s">
        <v>756</v>
      </c>
      <c r="O2" s="8"/>
    </row>
    <row r="3" spans="5:15" ht="18.75">
      <c r="E3" s="4"/>
      <c r="O3" s="8"/>
    </row>
    <row r="4" spans="11:18" ht="15">
      <c r="K4" s="28" t="str">
        <f>VLOOKUP(J6,druzstva,2,FALSE)</f>
        <v>                                             </v>
      </c>
      <c r="L4" s="28"/>
      <c r="M4" s="28"/>
      <c r="N4" s="28"/>
      <c r="O4" s="28"/>
      <c r="P4" s="28"/>
      <c r="Q4" s="28"/>
      <c r="R4" s="28"/>
    </row>
    <row r="5" spans="5:18" ht="18.75">
      <c r="E5" s="4"/>
      <c r="H5" s="23" t="s">
        <v>840</v>
      </c>
      <c r="J5" s="23" t="s">
        <v>839</v>
      </c>
      <c r="K5" s="28"/>
      <c r="L5" s="28"/>
      <c r="M5" s="28"/>
      <c r="N5" s="28"/>
      <c r="O5" s="28"/>
      <c r="P5" s="28"/>
      <c r="Q5" s="28"/>
      <c r="R5" s="28"/>
    </row>
    <row r="6" spans="5:18" ht="18.75">
      <c r="E6" s="4"/>
      <c r="H6" s="15" t="s">
        <v>841</v>
      </c>
      <c r="J6" s="14" t="s">
        <v>841</v>
      </c>
      <c r="K6" s="29" t="str">
        <f>VLOOKUP(J6,druzstva,3,FALSE)</f>
        <v>                                                        </v>
      </c>
      <c r="L6" s="29"/>
      <c r="M6" s="29"/>
      <c r="N6" s="29"/>
      <c r="O6" s="29"/>
      <c r="P6" s="29"/>
      <c r="Q6" s="29"/>
      <c r="R6" s="29"/>
    </row>
    <row r="7" spans="11:18" ht="15" customHeight="1">
      <c r="K7" s="29"/>
      <c r="L7" s="29"/>
      <c r="M7" s="29"/>
      <c r="N7" s="29"/>
      <c r="O7" s="29"/>
      <c r="P7" s="29"/>
      <c r="Q7" s="29"/>
      <c r="R7" s="29"/>
    </row>
    <row r="8" ht="15" customHeight="1"/>
    <row r="9" spans="3:14" ht="15.75" thickBot="1">
      <c r="C9" s="27" t="s">
        <v>831</v>
      </c>
      <c r="D9" s="27" t="s">
        <v>832</v>
      </c>
      <c r="E9" s="9" t="s">
        <v>603</v>
      </c>
      <c r="F9" s="9" t="s">
        <v>757</v>
      </c>
      <c r="G9" s="9" t="s">
        <v>604</v>
      </c>
      <c r="H9" s="10" t="s">
        <v>605</v>
      </c>
      <c r="I9" s="9" t="s">
        <v>1</v>
      </c>
      <c r="J9" s="10" t="s">
        <v>606</v>
      </c>
      <c r="K9" s="9" t="s">
        <v>607</v>
      </c>
      <c r="L9" s="11" t="s">
        <v>608</v>
      </c>
      <c r="M9" s="13" t="s">
        <v>609</v>
      </c>
      <c r="N9" s="12" t="s">
        <v>829</v>
      </c>
    </row>
    <row r="10" spans="1:19" ht="15">
      <c r="A10">
        <f>MATCH(TRUE,INDEX(vseut,$A9+1):posut,0)+$A9</f>
        <v>1</v>
      </c>
      <c r="B10">
        <f ca="1">IF(ISNUMBER($A10),OFFSET($B10,-1,0)+1,"")</f>
        <v>1</v>
      </c>
      <c r="C10" s="26" t="str">
        <f aca="true" t="shared" si="0" ref="C10:C73">IF(ISNUMBER(A10),INDEX(doddil,A10),"")</f>
        <v>11012</v>
      </c>
      <c r="D10" s="26" t="str">
        <f aca="true" t="shared" si="1" ref="D10:D73">IF(ISNUMBER(A10),INDEX(hoddil,A10),"")</f>
        <v>11032</v>
      </c>
      <c r="E10" s="2" t="str">
        <f aca="true" t="shared" si="2" ref="E10:E73">IF(ISNUMBER($A10),INDEX(koloc,$A10),"")</f>
        <v>1.</v>
      </c>
      <c r="F10" s="2" t="str">
        <f aca="true" t="shared" si="3" ref="F10:F73">IF(ISNUMBER(A10),INDEX(skupic,A10),"")</f>
        <v>01</v>
      </c>
      <c r="G10" s="26" t="str">
        <f aca="true" t="shared" si="4" ref="G10:G73">IF(ISNUMBER(A10),INDEX(idut,A10),"")</f>
        <v>0112</v>
      </c>
      <c r="H10" t="str">
        <f aca="true" t="shared" si="5" ref="H10:H73">IF(ISNUMBER(A10),INDEX(doma,A10),"")</f>
        <v>ŠK Viktoria Žižkov A</v>
      </c>
      <c r="I10" s="2" t="str">
        <f>IF(ISNUMBER(A10),"-","")</f>
        <v>-</v>
      </c>
      <c r="J10" t="str">
        <f aca="true" t="shared" si="6" ref="J10:J73">IF(ISNUMBER(A10),INDEX(venku,A10),"")</f>
        <v>DDM Praha 6 A</v>
      </c>
      <c r="K10" s="2" t="str">
        <f aca="true" t="shared" si="7" ref="K10:K73">IF(ISNUMBER(A10),INDEX(hraden,A10),"")</f>
        <v>po</v>
      </c>
      <c r="L10" s="5">
        <f aca="true" t="shared" si="8" ref="L10:L73">IF(ISNUMBER(A10),INDEX(kaldat,A10),"")</f>
        <v>43472</v>
      </c>
      <c r="M10" s="2" t="str">
        <f aca="true" t="shared" si="9" ref="M10:M73">IF(ISNUMBER(A10),INDEX(hracas,A10),"")</f>
        <v>18.00</v>
      </c>
      <c r="N10" t="str">
        <f>IF(AND(ISNUMBER(A10),OR($F10="01",$F10="11",$F10="12",S10&gt;1)),"ano","")</f>
        <v>ano</v>
      </c>
      <c r="Q10" s="16" t="str">
        <f>TEXT(L10,"rrrrmmdd")&amp;C10</f>
        <v>2019010711012</v>
      </c>
      <c r="S10" s="6">
        <f>COUNTIF($Q$10:$Q$582,Q10)</f>
        <v>1</v>
      </c>
    </row>
    <row r="11" spans="1:19" ht="15">
      <c r="A11">
        <f>MATCH(TRUE,INDEX(vseut,$A10+1):posut,0)+$A10</f>
        <v>2</v>
      </c>
      <c r="B11">
        <f aca="true" ca="1" t="shared" si="10" ref="B11:B74">IF(ISNUMBER($A11),OFFSET($B11,-1,0)+1,"")</f>
        <v>2</v>
      </c>
      <c r="C11" s="26" t="str">
        <f t="shared" si="0"/>
        <v>11055</v>
      </c>
      <c r="D11" s="26" t="str">
        <f t="shared" si="1"/>
        <v>11001</v>
      </c>
      <c r="E11" s="2" t="str">
        <f t="shared" si="2"/>
        <v>1.</v>
      </c>
      <c r="F11" s="2" t="str">
        <f t="shared" si="3"/>
        <v>11</v>
      </c>
      <c r="G11" s="26" t="str">
        <f t="shared" si="4"/>
        <v>1113</v>
      </c>
      <c r="H11" t="str">
        <f t="shared" si="5"/>
        <v>Dukla D</v>
      </c>
      <c r="I11" s="2" t="str">
        <f aca="true" t="shared" si="11" ref="I11:I74">IF(ISNUMBER(A11),"-","")</f>
        <v>-</v>
      </c>
      <c r="J11" t="str">
        <f t="shared" si="6"/>
        <v>TJ Bohemians Praha E</v>
      </c>
      <c r="K11" s="2" t="str">
        <f t="shared" si="7"/>
        <v>po</v>
      </c>
      <c r="L11" s="5">
        <f t="shared" si="8"/>
        <v>43472</v>
      </c>
      <c r="M11" s="2" t="str">
        <f t="shared" si="9"/>
        <v>18.00</v>
      </c>
      <c r="N11" t="str">
        <f aca="true" t="shared" si="12" ref="N11:N74">IF(AND(ISNUMBER(A11),OR($F11="01",$F11="11",$F11="12",S11&gt;1)),"ano","")</f>
        <v>ano</v>
      </c>
      <c r="Q11" s="16" t="str">
        <f aca="true" t="shared" si="13" ref="Q11:Q74">TEXT(L11,"rrrrmmdd")&amp;C11</f>
        <v>2019010711055</v>
      </c>
      <c r="S11" s="6">
        <f aca="true" t="shared" si="14" ref="S11:S74">COUNTIF($Q$10:$Q$582,Q11)</f>
        <v>1</v>
      </c>
    </row>
    <row r="12" spans="1:19" ht="15">
      <c r="A12">
        <f>MATCH(TRUE,INDEX(vseut,$A11+1):posut,0)+$A11</f>
        <v>3</v>
      </c>
      <c r="B12">
        <f ca="1" t="shared" si="10"/>
        <v>3</v>
      </c>
      <c r="C12" s="26" t="str">
        <f t="shared" si="0"/>
        <v>11028</v>
      </c>
      <c r="D12" s="26" t="str">
        <f t="shared" si="1"/>
        <v>11055</v>
      </c>
      <c r="E12" s="2" t="str">
        <f t="shared" si="2"/>
        <v>1.</v>
      </c>
      <c r="F12" s="2" t="str">
        <f t="shared" si="3"/>
        <v>12</v>
      </c>
      <c r="G12" s="26" t="str">
        <f t="shared" si="4"/>
        <v>1216</v>
      </c>
      <c r="H12" t="str">
        <f t="shared" si="5"/>
        <v>GROP Classical Chess</v>
      </c>
      <c r="I12" s="2" t="str">
        <f t="shared" si="11"/>
        <v>-</v>
      </c>
      <c r="J12" t="str">
        <f t="shared" si="6"/>
        <v>Dukla C</v>
      </c>
      <c r="K12" s="2" t="str">
        <f t="shared" si="7"/>
        <v>po</v>
      </c>
      <c r="L12" s="5">
        <f t="shared" si="8"/>
        <v>43472</v>
      </c>
      <c r="M12" s="2" t="str">
        <f t="shared" si="9"/>
        <v>18.00</v>
      </c>
      <c r="N12" t="str">
        <f t="shared" si="12"/>
        <v>ano</v>
      </c>
      <c r="Q12" s="16" t="str">
        <f t="shared" si="13"/>
        <v>2019010711028</v>
      </c>
      <c r="S12" s="6">
        <f t="shared" si="14"/>
        <v>1</v>
      </c>
    </row>
    <row r="13" spans="1:19" ht="15">
      <c r="A13">
        <f>MATCH(TRUE,INDEX(vseut,$A12+1):posut,0)+$A12</f>
        <v>4</v>
      </c>
      <c r="B13">
        <f ca="1" t="shared" si="10"/>
        <v>4</v>
      </c>
      <c r="C13" s="26" t="str">
        <f t="shared" si="0"/>
        <v>11002</v>
      </c>
      <c r="D13" s="26" t="str">
        <f t="shared" si="1"/>
        <v>11008</v>
      </c>
      <c r="E13" s="2" t="str">
        <f t="shared" si="2"/>
        <v>1.</v>
      </c>
      <c r="F13" s="2" t="str">
        <f t="shared" si="3"/>
        <v>12</v>
      </c>
      <c r="G13" s="26" t="str">
        <f t="shared" si="4"/>
        <v>1215</v>
      </c>
      <c r="H13" t="str">
        <f t="shared" si="5"/>
        <v>ŠK Sokol Vyšehrad F</v>
      </c>
      <c r="I13" s="2" t="str">
        <f t="shared" si="11"/>
        <v>-</v>
      </c>
      <c r="J13" t="str">
        <f t="shared" si="6"/>
        <v>USK Praha A</v>
      </c>
      <c r="K13" s="2" t="str">
        <f t="shared" si="7"/>
        <v>po</v>
      </c>
      <c r="L13" s="5">
        <f t="shared" si="8"/>
        <v>43472</v>
      </c>
      <c r="M13" s="2" t="str">
        <f t="shared" si="9"/>
        <v>18.00</v>
      </c>
      <c r="N13" t="str">
        <f t="shared" si="12"/>
        <v>ano</v>
      </c>
      <c r="Q13" s="16" t="str">
        <f t="shared" si="13"/>
        <v>2019010711002</v>
      </c>
      <c r="S13" s="6">
        <f t="shared" si="14"/>
        <v>1</v>
      </c>
    </row>
    <row r="14" spans="1:19" ht="15">
      <c r="A14">
        <f>MATCH(TRUE,INDEX(vseut,$A13+1):posut,0)+$A13</f>
        <v>5</v>
      </c>
      <c r="B14">
        <f ca="1" t="shared" si="10"/>
        <v>5</v>
      </c>
      <c r="C14" s="26" t="str">
        <f t="shared" si="0"/>
        <v>11022</v>
      </c>
      <c r="D14" s="26" t="str">
        <f t="shared" si="1"/>
        <v>11062</v>
      </c>
      <c r="E14" s="2" t="str">
        <f t="shared" si="2"/>
        <v>1.</v>
      </c>
      <c r="F14" s="2" t="str">
        <f t="shared" si="3"/>
        <v>22</v>
      </c>
      <c r="G14" s="26" t="str">
        <f t="shared" si="4"/>
        <v>2211</v>
      </c>
      <c r="H14" t="str">
        <f t="shared" si="5"/>
        <v>SK Rapid Praha A</v>
      </c>
      <c r="I14" s="2" t="str">
        <f t="shared" si="11"/>
        <v>-</v>
      </c>
      <c r="J14" t="str">
        <f t="shared" si="6"/>
        <v>Kbel.šach. reprezentace B</v>
      </c>
      <c r="K14" s="2" t="str">
        <f t="shared" si="7"/>
        <v>po</v>
      </c>
      <c r="L14" s="5">
        <f t="shared" si="8"/>
        <v>43472</v>
      </c>
      <c r="M14" s="2" t="str">
        <f t="shared" si="9"/>
        <v>17.45</v>
      </c>
      <c r="N14">
        <f t="shared" si="12"/>
      </c>
      <c r="Q14" s="16" t="str">
        <f t="shared" si="13"/>
        <v>2019010711022</v>
      </c>
      <c r="S14" s="6">
        <f t="shared" si="14"/>
        <v>1</v>
      </c>
    </row>
    <row r="15" spans="1:19" ht="15">
      <c r="A15">
        <f>MATCH(TRUE,INDEX(vseut,$A14+1):posut,0)+$A14</f>
        <v>6</v>
      </c>
      <c r="B15">
        <f ca="1" t="shared" si="10"/>
        <v>6</v>
      </c>
      <c r="C15" s="26" t="str">
        <f t="shared" si="0"/>
        <v>11053</v>
      </c>
      <c r="D15" s="26" t="str">
        <f t="shared" si="1"/>
        <v>11008</v>
      </c>
      <c r="E15" s="2" t="str">
        <f t="shared" si="2"/>
        <v>1.</v>
      </c>
      <c r="F15" s="2" t="str">
        <f t="shared" si="3"/>
        <v>31</v>
      </c>
      <c r="G15" s="26" t="str">
        <f t="shared" si="4"/>
        <v>3112</v>
      </c>
      <c r="H15" t="str">
        <f t="shared" si="5"/>
        <v>SK Lokomotiva Radlice A</v>
      </c>
      <c r="I15" s="2" t="str">
        <f t="shared" si="11"/>
        <v>-</v>
      </c>
      <c r="J15" t="str">
        <f t="shared" si="6"/>
        <v>USK Praha B</v>
      </c>
      <c r="K15" s="2" t="str">
        <f t="shared" si="7"/>
        <v>po</v>
      </c>
      <c r="L15" s="5">
        <f t="shared" si="8"/>
        <v>43472</v>
      </c>
      <c r="M15" s="2" t="str">
        <f t="shared" si="9"/>
        <v>18.00</v>
      </c>
      <c r="N15">
        <f t="shared" si="12"/>
      </c>
      <c r="Q15" s="16" t="str">
        <f t="shared" si="13"/>
        <v>2019010711053</v>
      </c>
      <c r="S15" s="6">
        <f t="shared" si="14"/>
        <v>1</v>
      </c>
    </row>
    <row r="16" spans="1:19" ht="15">
      <c r="A16">
        <f>MATCH(TRUE,INDEX(vseut,$A15+1):posut,0)+$A15</f>
        <v>7</v>
      </c>
      <c r="B16">
        <f ca="1" t="shared" si="10"/>
        <v>7</v>
      </c>
      <c r="C16" s="26" t="str">
        <f t="shared" si="0"/>
        <v>11001</v>
      </c>
      <c r="D16" s="26" t="str">
        <f t="shared" si="1"/>
        <v>11010</v>
      </c>
      <c r="E16" s="2" t="str">
        <f t="shared" si="2"/>
        <v>1.</v>
      </c>
      <c r="F16" s="2" t="str">
        <f t="shared" si="3"/>
        <v>31</v>
      </c>
      <c r="G16" s="26" t="str">
        <f t="shared" si="4"/>
        <v>3115</v>
      </c>
      <c r="H16" t="str">
        <f t="shared" si="5"/>
        <v>TJ Bohemians Praha H</v>
      </c>
      <c r="I16" s="2" t="str">
        <f t="shared" si="11"/>
        <v>-</v>
      </c>
      <c r="J16" t="str">
        <f t="shared" si="6"/>
        <v>ŠK Loko Praha D</v>
      </c>
      <c r="K16" s="2" t="str">
        <f t="shared" si="7"/>
        <v>po</v>
      </c>
      <c r="L16" s="5">
        <f t="shared" si="8"/>
        <v>43472</v>
      </c>
      <c r="M16" s="2" t="str">
        <f t="shared" si="9"/>
        <v>18.00</v>
      </c>
      <c r="N16">
        <f t="shared" si="12"/>
      </c>
      <c r="Q16" s="16" t="str">
        <f t="shared" si="13"/>
        <v>2019010711001</v>
      </c>
      <c r="S16" s="6">
        <f t="shared" si="14"/>
        <v>1</v>
      </c>
    </row>
    <row r="17" spans="1:19" ht="15">
      <c r="A17">
        <f>MATCH(TRUE,INDEX(vseut,$A16+1):posut,0)+$A16</f>
        <v>8</v>
      </c>
      <c r="B17">
        <f ca="1" t="shared" si="10"/>
        <v>8</v>
      </c>
      <c r="C17" s="26" t="str">
        <f t="shared" si="0"/>
        <v>11015</v>
      </c>
      <c r="D17" s="26" t="str">
        <f t="shared" si="1"/>
        <v>11004</v>
      </c>
      <c r="E17" s="2" t="str">
        <f t="shared" si="2"/>
        <v>1.</v>
      </c>
      <c r="F17" s="2" t="str">
        <f t="shared" si="3"/>
        <v>31</v>
      </c>
      <c r="G17" s="26" t="str">
        <f t="shared" si="4"/>
        <v>3114</v>
      </c>
      <c r="H17" t="str">
        <f t="shared" si="5"/>
        <v>TJ Kobylisy F</v>
      </c>
      <c r="I17" s="2" t="str">
        <f t="shared" si="11"/>
        <v>-</v>
      </c>
      <c r="J17" t="str">
        <f t="shared" si="6"/>
        <v>ŠK DP Praha G</v>
      </c>
      <c r="K17" s="2" t="str">
        <f t="shared" si="7"/>
        <v>po</v>
      </c>
      <c r="L17" s="5">
        <f t="shared" si="8"/>
        <v>43472</v>
      </c>
      <c r="M17" s="2" t="str">
        <f t="shared" si="9"/>
        <v>18.00</v>
      </c>
      <c r="N17">
        <f t="shared" si="12"/>
      </c>
      <c r="Q17" s="16" t="str">
        <f t="shared" si="13"/>
        <v>2019010711015</v>
      </c>
      <c r="S17" s="6">
        <f t="shared" si="14"/>
        <v>1</v>
      </c>
    </row>
    <row r="18" spans="1:19" ht="15">
      <c r="A18">
        <f>MATCH(TRUE,INDEX(vseut,$A17+1):posut,0)+$A17</f>
        <v>9</v>
      </c>
      <c r="B18">
        <f ca="1" t="shared" si="10"/>
        <v>9</v>
      </c>
      <c r="C18" s="26" t="str">
        <f t="shared" si="0"/>
        <v>11004</v>
      </c>
      <c r="D18" s="26" t="str">
        <f t="shared" si="1"/>
        <v>11063</v>
      </c>
      <c r="E18" s="2" t="str">
        <f t="shared" si="2"/>
        <v>1.</v>
      </c>
      <c r="F18" s="2" t="str">
        <f t="shared" si="3"/>
        <v>32</v>
      </c>
      <c r="G18" s="26" t="str">
        <f t="shared" si="4"/>
        <v>3213</v>
      </c>
      <c r="H18" t="str">
        <f t="shared" si="5"/>
        <v>ŠK DP Praha H - PORG</v>
      </c>
      <c r="I18" s="2" t="str">
        <f t="shared" si="11"/>
        <v>-</v>
      </c>
      <c r="J18" t="str">
        <f t="shared" si="6"/>
        <v>Šachový klub Praha 4 "B"</v>
      </c>
      <c r="K18" s="2" t="str">
        <f t="shared" si="7"/>
        <v>po</v>
      </c>
      <c r="L18" s="5">
        <f t="shared" si="8"/>
        <v>43472</v>
      </c>
      <c r="M18" s="2" t="str">
        <f t="shared" si="9"/>
        <v>17.30</v>
      </c>
      <c r="N18">
        <f t="shared" si="12"/>
      </c>
      <c r="Q18" s="16" t="str">
        <f t="shared" si="13"/>
        <v>2019010711004</v>
      </c>
      <c r="S18" s="6">
        <v>1</v>
      </c>
    </row>
    <row r="19" spans="1:19" ht="15">
      <c r="A19">
        <f>MATCH(TRUE,INDEX(vseut,$A18+1):posut,0)+$A18</f>
        <v>10</v>
      </c>
      <c r="B19">
        <f ca="1" t="shared" si="10"/>
        <v>10</v>
      </c>
      <c r="C19" s="26" t="str">
        <f t="shared" si="0"/>
        <v>11004</v>
      </c>
      <c r="D19" s="26" t="str">
        <f t="shared" si="1"/>
        <v>11016</v>
      </c>
      <c r="E19" s="2" t="str">
        <f t="shared" si="2"/>
        <v>1.</v>
      </c>
      <c r="F19" s="2" t="str">
        <f t="shared" si="3"/>
        <v>34</v>
      </c>
      <c r="G19" s="26" t="str">
        <f t="shared" si="4"/>
        <v>3413</v>
      </c>
      <c r="H19" t="str">
        <f t="shared" si="5"/>
        <v>ŠK DP Praha F</v>
      </c>
      <c r="I19" s="2" t="str">
        <f t="shared" si="11"/>
        <v>-</v>
      </c>
      <c r="J19" t="str">
        <f t="shared" si="6"/>
        <v>ŠO Praga Praha C</v>
      </c>
      <c r="K19" s="2" t="str">
        <f t="shared" si="7"/>
        <v>po</v>
      </c>
      <c r="L19" s="5">
        <f t="shared" si="8"/>
        <v>43472</v>
      </c>
      <c r="M19" s="2" t="str">
        <f t="shared" si="9"/>
        <v>17.30</v>
      </c>
      <c r="N19">
        <f t="shared" si="12"/>
      </c>
      <c r="Q19" s="16" t="str">
        <f t="shared" si="13"/>
        <v>2019010711004</v>
      </c>
      <c r="S19" s="6">
        <v>1</v>
      </c>
    </row>
    <row r="20" spans="1:19" ht="15">
      <c r="A20">
        <f>MATCH(TRUE,INDEX(vseut,$A19+1):posut,0)+$A19</f>
        <v>11</v>
      </c>
      <c r="B20">
        <f ca="1" t="shared" si="10"/>
        <v>11</v>
      </c>
      <c r="C20" s="26" t="str">
        <f t="shared" si="0"/>
        <v>11028</v>
      </c>
      <c r="D20" s="26" t="str">
        <f t="shared" si="1"/>
        <v>11010</v>
      </c>
      <c r="E20" s="2" t="str">
        <f t="shared" si="2"/>
        <v>1.</v>
      </c>
      <c r="F20" s="2" t="str">
        <f t="shared" si="3"/>
        <v>01</v>
      </c>
      <c r="G20" s="26" t="str">
        <f t="shared" si="4"/>
        <v>0116</v>
      </c>
      <c r="H20" t="str">
        <f t="shared" si="5"/>
        <v>GROP - B</v>
      </c>
      <c r="I20" s="2" t="str">
        <f t="shared" si="11"/>
        <v>-</v>
      </c>
      <c r="J20" t="str">
        <f t="shared" si="6"/>
        <v>ŠK Loko Praha A</v>
      </c>
      <c r="K20" s="2" t="str">
        <f t="shared" si="7"/>
        <v>út</v>
      </c>
      <c r="L20" s="5">
        <f t="shared" si="8"/>
        <v>43473</v>
      </c>
      <c r="M20" s="2" t="str">
        <f t="shared" si="9"/>
        <v>18.00</v>
      </c>
      <c r="N20" t="str">
        <f t="shared" si="12"/>
        <v>ano</v>
      </c>
      <c r="Q20" s="16" t="str">
        <f t="shared" si="13"/>
        <v>2019010811028</v>
      </c>
      <c r="S20" s="6">
        <f t="shared" si="14"/>
        <v>1</v>
      </c>
    </row>
    <row r="21" spans="1:19" ht="15">
      <c r="A21">
        <f>MATCH(TRUE,INDEX(vseut,$A20+1):posut,0)+$A20</f>
        <v>12</v>
      </c>
      <c r="B21">
        <f ca="1" t="shared" si="10"/>
        <v>12</v>
      </c>
      <c r="C21" s="26" t="str">
        <f t="shared" si="0"/>
        <v>11011</v>
      </c>
      <c r="D21" s="26" t="str">
        <f t="shared" si="1"/>
        <v>11002</v>
      </c>
      <c r="E21" s="2" t="str">
        <f t="shared" si="2"/>
        <v>1.</v>
      </c>
      <c r="F21" s="2" t="str">
        <f t="shared" si="3"/>
        <v>11</v>
      </c>
      <c r="G21" s="26" t="str">
        <f t="shared" si="4"/>
        <v>1115</v>
      </c>
      <c r="H21" t="str">
        <f t="shared" si="5"/>
        <v>Sokol Praha Vršovice C</v>
      </c>
      <c r="I21" s="2" t="str">
        <f t="shared" si="11"/>
        <v>-</v>
      </c>
      <c r="J21" t="str">
        <f t="shared" si="6"/>
        <v>ŠK Sokol Vyšehrad D</v>
      </c>
      <c r="K21" s="2" t="str">
        <f t="shared" si="7"/>
        <v>út</v>
      </c>
      <c r="L21" s="5">
        <f t="shared" si="8"/>
        <v>43473</v>
      </c>
      <c r="M21" s="2" t="str">
        <f t="shared" si="9"/>
        <v>17.30</v>
      </c>
      <c r="N21" t="str">
        <f t="shared" si="12"/>
        <v>ano</v>
      </c>
      <c r="Q21" s="16" t="str">
        <f t="shared" si="13"/>
        <v>2019010811011</v>
      </c>
      <c r="S21" s="6">
        <f t="shared" si="14"/>
        <v>2</v>
      </c>
    </row>
    <row r="22" spans="1:19" ht="15">
      <c r="A22">
        <f>MATCH(TRUE,INDEX(vseut,$A21+1):posut,0)+$A21</f>
        <v>13</v>
      </c>
      <c r="B22">
        <f ca="1" t="shared" si="10"/>
        <v>13</v>
      </c>
      <c r="C22" s="26" t="str">
        <f t="shared" si="0"/>
        <v>11029</v>
      </c>
      <c r="D22" s="26" t="str">
        <f t="shared" si="1"/>
        <v>11002</v>
      </c>
      <c r="E22" s="2" t="str">
        <f t="shared" si="2"/>
        <v>1.</v>
      </c>
      <c r="F22" s="2" t="str">
        <f t="shared" si="3"/>
        <v>11</v>
      </c>
      <c r="G22" s="26" t="str">
        <f t="shared" si="4"/>
        <v>1111</v>
      </c>
      <c r="H22" t="str">
        <f t="shared" si="5"/>
        <v>ŠK Smíchov A</v>
      </c>
      <c r="I22" s="2" t="str">
        <f t="shared" si="11"/>
        <v>-</v>
      </c>
      <c r="J22" t="str">
        <f t="shared" si="6"/>
        <v>ŠK Sokol Vyšehrad E</v>
      </c>
      <c r="K22" s="2" t="str">
        <f t="shared" si="7"/>
        <v>út</v>
      </c>
      <c r="L22" s="5">
        <f t="shared" si="8"/>
        <v>43473</v>
      </c>
      <c r="M22" s="2" t="str">
        <f t="shared" si="9"/>
        <v>18.00</v>
      </c>
      <c r="N22" t="str">
        <f t="shared" si="12"/>
        <v>ano</v>
      </c>
      <c r="Q22" s="16" t="str">
        <f t="shared" si="13"/>
        <v>2019010811029</v>
      </c>
      <c r="S22" s="6">
        <f t="shared" si="14"/>
        <v>1</v>
      </c>
    </row>
    <row r="23" spans="1:19" ht="15">
      <c r="A23">
        <f>MATCH(TRUE,INDEX(vseut,$A22+1):posut,0)+$A22</f>
        <v>14</v>
      </c>
      <c r="B23">
        <f ca="1" t="shared" si="10"/>
        <v>14</v>
      </c>
      <c r="C23" s="26" t="str">
        <f t="shared" si="0"/>
        <v>11016</v>
      </c>
      <c r="D23" s="26" t="str">
        <f t="shared" si="1"/>
        <v>11050</v>
      </c>
      <c r="E23" s="2" t="str">
        <f t="shared" si="2"/>
        <v>1.</v>
      </c>
      <c r="F23" s="2" t="str">
        <f t="shared" si="3"/>
        <v>11</v>
      </c>
      <c r="G23" s="26" t="str">
        <f t="shared" si="4"/>
        <v>1114</v>
      </c>
      <c r="H23" t="str">
        <f t="shared" si="5"/>
        <v>ŠO Praga Praha A</v>
      </c>
      <c r="I23" s="2" t="str">
        <f t="shared" si="11"/>
        <v>-</v>
      </c>
      <c r="J23" t="str">
        <f t="shared" si="6"/>
        <v>Unichess D</v>
      </c>
      <c r="K23" s="2" t="str">
        <f t="shared" si="7"/>
        <v>út</v>
      </c>
      <c r="L23" s="5">
        <f t="shared" si="8"/>
        <v>43473</v>
      </c>
      <c r="M23" s="2" t="str">
        <f t="shared" si="9"/>
        <v>18.00</v>
      </c>
      <c r="N23" t="str">
        <f t="shared" si="12"/>
        <v>ano</v>
      </c>
      <c r="Q23" s="16" t="str">
        <f t="shared" si="13"/>
        <v>2019010811016</v>
      </c>
      <c r="S23" s="6">
        <f t="shared" si="14"/>
        <v>1</v>
      </c>
    </row>
    <row r="24" spans="1:19" ht="15">
      <c r="A24">
        <f>MATCH(TRUE,INDEX(vseut,$A23+1):posut,0)+$A23</f>
        <v>15</v>
      </c>
      <c r="B24">
        <f ca="1" t="shared" si="10"/>
        <v>15</v>
      </c>
      <c r="C24" s="26" t="str">
        <f t="shared" si="0"/>
        <v>11015</v>
      </c>
      <c r="D24" s="26" t="str">
        <f t="shared" si="1"/>
        <v>11015</v>
      </c>
      <c r="E24" s="2" t="str">
        <f t="shared" si="2"/>
        <v>1.</v>
      </c>
      <c r="F24" s="2" t="str">
        <f t="shared" si="3"/>
        <v>11</v>
      </c>
      <c r="G24" s="26" t="str">
        <f t="shared" si="4"/>
        <v>1116</v>
      </c>
      <c r="H24" t="str">
        <f t="shared" si="5"/>
        <v>TJ Kobylisy E</v>
      </c>
      <c r="I24" s="2" t="str">
        <f t="shared" si="11"/>
        <v>-</v>
      </c>
      <c r="J24" t="str">
        <f t="shared" si="6"/>
        <v>TJ Kobylisy C</v>
      </c>
      <c r="K24" s="2" t="str">
        <f t="shared" si="7"/>
        <v>út</v>
      </c>
      <c r="L24" s="5">
        <f t="shared" si="8"/>
        <v>43473</v>
      </c>
      <c r="M24" s="2" t="str">
        <f t="shared" si="9"/>
        <v>18.00</v>
      </c>
      <c r="N24" t="str">
        <f t="shared" si="12"/>
        <v>ano</v>
      </c>
      <c r="Q24" s="16" t="str">
        <f t="shared" si="13"/>
        <v>2019010811015</v>
      </c>
      <c r="S24" s="6">
        <f t="shared" si="14"/>
        <v>1</v>
      </c>
    </row>
    <row r="25" spans="1:19" ht="15">
      <c r="A25">
        <f>MATCH(TRUE,INDEX(vseut,$A24+1):posut,0)+$A24</f>
        <v>16</v>
      </c>
      <c r="B25">
        <f ca="1" t="shared" si="10"/>
        <v>16</v>
      </c>
      <c r="C25" s="26" t="str">
        <f t="shared" si="0"/>
        <v>11001</v>
      </c>
      <c r="D25" s="26" t="str">
        <f t="shared" si="1"/>
        <v>11015</v>
      </c>
      <c r="E25" s="2" t="str">
        <f t="shared" si="2"/>
        <v>1.</v>
      </c>
      <c r="F25" s="2" t="str">
        <f t="shared" si="3"/>
        <v>12</v>
      </c>
      <c r="G25" s="26" t="str">
        <f t="shared" si="4"/>
        <v>1214</v>
      </c>
      <c r="H25" t="str">
        <f t="shared" si="5"/>
        <v>TJ Bohemians Praha D</v>
      </c>
      <c r="I25" s="2" t="str">
        <f t="shared" si="11"/>
        <v>-</v>
      </c>
      <c r="J25" t="str">
        <f t="shared" si="6"/>
        <v>TJ Kobylisy D</v>
      </c>
      <c r="K25" s="2" t="str">
        <f t="shared" si="7"/>
        <v>út</v>
      </c>
      <c r="L25" s="5">
        <f t="shared" si="8"/>
        <v>43473</v>
      </c>
      <c r="M25" s="2" t="str">
        <f t="shared" si="9"/>
        <v>18.00</v>
      </c>
      <c r="N25" t="str">
        <f t="shared" si="12"/>
        <v>ano</v>
      </c>
      <c r="Q25" s="16" t="str">
        <f t="shared" si="13"/>
        <v>2019010811001</v>
      </c>
      <c r="S25" s="6">
        <f t="shared" si="14"/>
        <v>1</v>
      </c>
    </row>
    <row r="26" spans="1:19" ht="15">
      <c r="A26">
        <f>MATCH(TRUE,INDEX(vseut,$A25+1):posut,0)+$A25</f>
        <v>17</v>
      </c>
      <c r="B26">
        <f ca="1" t="shared" si="10"/>
        <v>17</v>
      </c>
      <c r="C26" s="26" t="str">
        <f t="shared" si="0"/>
        <v>11006</v>
      </c>
      <c r="D26" s="26" t="str">
        <f t="shared" si="1"/>
        <v>11062</v>
      </c>
      <c r="E26" s="2" t="str">
        <f t="shared" si="2"/>
        <v>1.</v>
      </c>
      <c r="F26" s="2" t="str">
        <f t="shared" si="3"/>
        <v>21</v>
      </c>
      <c r="G26" s="26" t="str">
        <f t="shared" si="4"/>
        <v>2111</v>
      </c>
      <c r="H26" t="str">
        <f t="shared" si="5"/>
        <v>TJ Pankrác F</v>
      </c>
      <c r="I26" s="2" t="str">
        <f t="shared" si="11"/>
        <v>-</v>
      </c>
      <c r="J26" t="str">
        <f t="shared" si="6"/>
        <v>Kbel.šach. reprezentace A</v>
      </c>
      <c r="K26" s="2" t="str">
        <f t="shared" si="7"/>
        <v>út</v>
      </c>
      <c r="L26" s="5">
        <f t="shared" si="8"/>
        <v>43473</v>
      </c>
      <c r="M26" s="2" t="str">
        <f t="shared" si="9"/>
        <v>17.30</v>
      </c>
      <c r="N26">
        <f t="shared" si="12"/>
      </c>
      <c r="Q26" s="16" t="str">
        <f t="shared" si="13"/>
        <v>2019010811006</v>
      </c>
      <c r="S26" s="6">
        <f t="shared" si="14"/>
        <v>1</v>
      </c>
    </row>
    <row r="27" spans="1:19" ht="15">
      <c r="A27">
        <f>MATCH(TRUE,INDEX(vseut,$A26+1):posut,0)+$A26</f>
        <v>18</v>
      </c>
      <c r="B27">
        <f ca="1" t="shared" si="10"/>
        <v>18</v>
      </c>
      <c r="C27" s="26" t="str">
        <f t="shared" si="0"/>
        <v>11011</v>
      </c>
      <c r="D27" s="26" t="str">
        <f t="shared" si="1"/>
        <v>11001</v>
      </c>
      <c r="E27" s="2" t="str">
        <f t="shared" si="2"/>
        <v>1.</v>
      </c>
      <c r="F27" s="2" t="str">
        <f t="shared" si="3"/>
        <v>22</v>
      </c>
      <c r="G27" s="26" t="str">
        <f t="shared" si="4"/>
        <v>2215</v>
      </c>
      <c r="H27" t="str">
        <f t="shared" si="5"/>
        <v>Sokol Praha Vršovice E</v>
      </c>
      <c r="I27" s="2" t="str">
        <f t="shared" si="11"/>
        <v>-</v>
      </c>
      <c r="J27" t="str">
        <f t="shared" si="6"/>
        <v>TJ Bohemians Praha G</v>
      </c>
      <c r="K27" s="2" t="str">
        <f t="shared" si="7"/>
        <v>út</v>
      </c>
      <c r="L27" s="5">
        <f t="shared" si="8"/>
        <v>43473</v>
      </c>
      <c r="M27" s="2" t="str">
        <f t="shared" si="9"/>
        <v>17.30</v>
      </c>
      <c r="N27" t="str">
        <f t="shared" si="12"/>
        <v>ano</v>
      </c>
      <c r="Q27" s="16" t="str">
        <f t="shared" si="13"/>
        <v>2019010811011</v>
      </c>
      <c r="S27" s="6">
        <f t="shared" si="14"/>
        <v>2</v>
      </c>
    </row>
    <row r="28" spans="1:19" ht="15">
      <c r="A28">
        <f>MATCH(TRUE,INDEX(vseut,$A27+1):posut,0)+$A27</f>
        <v>19</v>
      </c>
      <c r="B28">
        <f ca="1" t="shared" si="10"/>
        <v>19</v>
      </c>
      <c r="C28" s="26" t="str">
        <f t="shared" si="0"/>
        <v>11010</v>
      </c>
      <c r="D28" s="26" t="str">
        <f t="shared" si="1"/>
        <v>11063</v>
      </c>
      <c r="E28" s="2" t="str">
        <f t="shared" si="2"/>
        <v>1.</v>
      </c>
      <c r="F28" s="2" t="str">
        <f t="shared" si="3"/>
        <v>22</v>
      </c>
      <c r="G28" s="26" t="str">
        <f t="shared" si="4"/>
        <v>2212</v>
      </c>
      <c r="H28" t="str">
        <f t="shared" si="5"/>
        <v>ŠK Loko Praha C</v>
      </c>
      <c r="I28" s="2" t="str">
        <f t="shared" si="11"/>
        <v>-</v>
      </c>
      <c r="J28" t="str">
        <f>IF(ISNUMBER(A28),INDEX(venku,A28),"")</f>
        <v>Šachový klub Praha 4 "A"</v>
      </c>
      <c r="K28" s="2" t="str">
        <f t="shared" si="7"/>
        <v>út</v>
      </c>
      <c r="L28" s="5">
        <f t="shared" si="8"/>
        <v>43473</v>
      </c>
      <c r="M28" s="2" t="str">
        <f t="shared" si="9"/>
        <v>17.30</v>
      </c>
      <c r="N28">
        <f t="shared" si="12"/>
      </c>
      <c r="Q28" s="16" t="str">
        <f t="shared" si="13"/>
        <v>2019010811010</v>
      </c>
      <c r="S28" s="6">
        <f t="shared" si="14"/>
        <v>1</v>
      </c>
    </row>
    <row r="29" spans="1:19" ht="15">
      <c r="A29">
        <f>MATCH(TRUE,INDEX(vseut,$A28+1):posut,0)+$A28</f>
        <v>20</v>
      </c>
      <c r="B29">
        <f ca="1" t="shared" si="10"/>
        <v>20</v>
      </c>
      <c r="C29" s="26" t="str">
        <f t="shared" si="0"/>
        <v>11055</v>
      </c>
      <c r="D29" s="26" t="str">
        <f t="shared" si="1"/>
        <v>11053</v>
      </c>
      <c r="E29" s="2" t="str">
        <f t="shared" si="2"/>
        <v>1.</v>
      </c>
      <c r="F29" s="2" t="str">
        <f t="shared" si="3"/>
        <v>32</v>
      </c>
      <c r="G29" s="26" t="str">
        <f t="shared" si="4"/>
        <v>3215</v>
      </c>
      <c r="H29" t="str">
        <f t="shared" si="5"/>
        <v>Dukla F</v>
      </c>
      <c r="I29" s="2" t="str">
        <f t="shared" si="11"/>
        <v>-</v>
      </c>
      <c r="J29" t="str">
        <f t="shared" si="6"/>
        <v>SK Lokomotiva Radlice B</v>
      </c>
      <c r="K29" s="2" t="str">
        <f t="shared" si="7"/>
        <v>út</v>
      </c>
      <c r="L29" s="5">
        <f t="shared" si="8"/>
        <v>43473</v>
      </c>
      <c r="M29" s="2" t="str">
        <f t="shared" si="9"/>
        <v>17.30</v>
      </c>
      <c r="N29">
        <f t="shared" si="12"/>
      </c>
      <c r="Q29" s="16" t="str">
        <f t="shared" si="13"/>
        <v>2019010811055</v>
      </c>
      <c r="S29" s="6">
        <f t="shared" si="14"/>
        <v>1</v>
      </c>
    </row>
    <row r="30" spans="1:19" ht="15">
      <c r="A30">
        <f>MATCH(TRUE,INDEX(vseut,$A29+1):posut,0)+$A29</f>
        <v>21</v>
      </c>
      <c r="B30">
        <f ca="1" t="shared" si="10"/>
        <v>21</v>
      </c>
      <c r="C30" s="26" t="str">
        <f t="shared" si="0"/>
        <v>11062</v>
      </c>
      <c r="D30" s="26" t="str">
        <f t="shared" si="1"/>
        <v>11014</v>
      </c>
      <c r="E30" s="2" t="str">
        <f t="shared" si="2"/>
        <v>1.</v>
      </c>
      <c r="F30" s="2" t="str">
        <f t="shared" si="3"/>
        <v>32</v>
      </c>
      <c r="G30" s="26" t="str">
        <f t="shared" si="4"/>
        <v>3216</v>
      </c>
      <c r="H30" t="str">
        <f t="shared" si="5"/>
        <v>SNAD Kbely</v>
      </c>
      <c r="I30" s="2" t="str">
        <f t="shared" si="11"/>
        <v>-</v>
      </c>
      <c r="J30" t="str">
        <f t="shared" si="6"/>
        <v>SK OAZA Praha F</v>
      </c>
      <c r="K30" s="2" t="str">
        <f t="shared" si="7"/>
        <v>út</v>
      </c>
      <c r="L30" s="5">
        <f t="shared" si="8"/>
        <v>43473</v>
      </c>
      <c r="M30" s="2" t="str">
        <f t="shared" si="9"/>
        <v>18.00</v>
      </c>
      <c r="N30">
        <f t="shared" si="12"/>
      </c>
      <c r="Q30" s="16" t="str">
        <f t="shared" si="13"/>
        <v>2019010811062</v>
      </c>
      <c r="S30" s="6">
        <f t="shared" si="14"/>
        <v>1</v>
      </c>
    </row>
    <row r="31" spans="1:19" ht="15">
      <c r="A31">
        <f>MATCH(TRUE,INDEX(vseut,$A30+1):posut,0)+$A30</f>
        <v>22</v>
      </c>
      <c r="B31">
        <f ca="1" t="shared" si="10"/>
        <v>22</v>
      </c>
      <c r="C31" s="26" t="str">
        <f t="shared" si="0"/>
        <v>11050</v>
      </c>
      <c r="D31" s="26" t="str">
        <f t="shared" si="1"/>
        <v>11033</v>
      </c>
      <c r="E31" s="2" t="str">
        <f t="shared" si="2"/>
        <v>1.</v>
      </c>
      <c r="F31" s="2" t="str">
        <f t="shared" si="3"/>
        <v>33</v>
      </c>
      <c r="G31" s="26" t="str">
        <f t="shared" si="4"/>
        <v>3314</v>
      </c>
      <c r="H31" t="str">
        <f t="shared" si="5"/>
        <v>Unichess G</v>
      </c>
      <c r="I31" s="2" t="str">
        <f t="shared" si="11"/>
        <v>-</v>
      </c>
      <c r="J31" t="str">
        <f t="shared" si="6"/>
        <v>TJ Zora Praha A</v>
      </c>
      <c r="K31" s="2" t="str">
        <f t="shared" si="7"/>
        <v>út</v>
      </c>
      <c r="L31" s="5">
        <f t="shared" si="8"/>
        <v>43473</v>
      </c>
      <c r="M31" s="2" t="str">
        <f t="shared" si="9"/>
        <v>18.00</v>
      </c>
      <c r="N31">
        <f t="shared" si="12"/>
      </c>
      <c r="Q31" s="16" t="str">
        <f t="shared" si="13"/>
        <v>2019010811050</v>
      </c>
      <c r="S31" s="6">
        <f t="shared" si="14"/>
        <v>1</v>
      </c>
    </row>
    <row r="32" spans="1:19" ht="15">
      <c r="A32">
        <f>MATCH(TRUE,INDEX(vseut,$A31+1):posut,0)+$A31</f>
        <v>23</v>
      </c>
      <c r="B32">
        <f ca="1" t="shared" si="10"/>
        <v>23</v>
      </c>
      <c r="C32" s="26" t="str">
        <f t="shared" si="0"/>
        <v>11063</v>
      </c>
      <c r="D32" s="26" t="str">
        <f t="shared" si="1"/>
        <v>11006</v>
      </c>
      <c r="E32" s="2" t="str">
        <f t="shared" si="2"/>
        <v>1.</v>
      </c>
      <c r="F32" s="2" t="str">
        <f t="shared" si="3"/>
        <v>34</v>
      </c>
      <c r="G32" s="26" t="str">
        <f t="shared" si="4"/>
        <v>3415</v>
      </c>
      <c r="H32" t="str">
        <f t="shared" si="5"/>
        <v>Šachový klub Praha 4 "C"</v>
      </c>
      <c r="I32" s="2" t="str">
        <f t="shared" si="11"/>
        <v>-</v>
      </c>
      <c r="J32" t="str">
        <f t="shared" si="6"/>
        <v>TJ Pankrác G</v>
      </c>
      <c r="K32" s="2" t="str">
        <f t="shared" si="7"/>
        <v>út</v>
      </c>
      <c r="L32" s="5">
        <f t="shared" si="8"/>
        <v>43473</v>
      </c>
      <c r="M32" s="2" t="str">
        <f t="shared" si="9"/>
        <v>18.00</v>
      </c>
      <c r="N32">
        <f t="shared" si="12"/>
      </c>
      <c r="Q32" s="16" t="str">
        <f t="shared" si="13"/>
        <v>2019010811063</v>
      </c>
      <c r="S32" s="6">
        <f t="shared" si="14"/>
        <v>1</v>
      </c>
    </row>
    <row r="33" spans="1:19" ht="15">
      <c r="A33">
        <f>MATCH(TRUE,INDEX(vseut,$A32+1):posut,0)+$A32</f>
        <v>24</v>
      </c>
      <c r="B33">
        <f ca="1" t="shared" si="10"/>
        <v>24</v>
      </c>
      <c r="C33" s="26" t="str">
        <f t="shared" si="0"/>
        <v>11058</v>
      </c>
      <c r="D33" s="26" t="str">
        <f t="shared" si="1"/>
        <v>11011</v>
      </c>
      <c r="E33" s="2" t="str">
        <f t="shared" si="2"/>
        <v>1.</v>
      </c>
      <c r="F33" s="2" t="str">
        <f t="shared" si="3"/>
        <v>34</v>
      </c>
      <c r="G33" s="26" t="str">
        <f t="shared" si="4"/>
        <v>3412</v>
      </c>
      <c r="H33" t="str">
        <f t="shared" si="5"/>
        <v>ŠK Mlejn B</v>
      </c>
      <c r="I33" s="2" t="str">
        <f t="shared" si="11"/>
        <v>-</v>
      </c>
      <c r="J33" t="str">
        <f t="shared" si="6"/>
        <v>Sokol Praha Vršovice G</v>
      </c>
      <c r="K33" s="2" t="str">
        <f t="shared" si="7"/>
        <v>út</v>
      </c>
      <c r="L33" s="5">
        <f t="shared" si="8"/>
        <v>43473</v>
      </c>
      <c r="M33" s="2" t="str">
        <f t="shared" si="9"/>
        <v>17.30</v>
      </c>
      <c r="N33">
        <f t="shared" si="12"/>
      </c>
      <c r="Q33" s="16" t="str">
        <f t="shared" si="13"/>
        <v>2019010811058</v>
      </c>
      <c r="S33" s="6">
        <f t="shared" si="14"/>
        <v>1</v>
      </c>
    </row>
    <row r="34" spans="1:19" ht="15">
      <c r="A34">
        <f>MATCH(TRUE,INDEX(vseut,$A33+1):posut,0)+$A33</f>
        <v>25</v>
      </c>
      <c r="B34">
        <f ca="1" t="shared" si="10"/>
        <v>25</v>
      </c>
      <c r="C34" s="26" t="str">
        <f t="shared" si="0"/>
        <v>11001</v>
      </c>
      <c r="D34" s="26" t="str">
        <f t="shared" si="1"/>
        <v>11001</v>
      </c>
      <c r="E34" s="2" t="str">
        <f t="shared" si="2"/>
        <v>1.</v>
      </c>
      <c r="F34" s="2" t="str">
        <f t="shared" si="3"/>
        <v>01</v>
      </c>
      <c r="G34" s="26" t="str">
        <f t="shared" si="4"/>
        <v>0114</v>
      </c>
      <c r="H34" t="str">
        <f t="shared" si="5"/>
        <v>TJ Bohemians Praha C</v>
      </c>
      <c r="I34" s="2" t="str">
        <f t="shared" si="11"/>
        <v>-</v>
      </c>
      <c r="J34" t="str">
        <f t="shared" si="6"/>
        <v>TJ Bohemians Praha B</v>
      </c>
      <c r="K34" s="2" t="str">
        <f t="shared" si="7"/>
        <v>st</v>
      </c>
      <c r="L34" s="5">
        <f t="shared" si="8"/>
        <v>43474</v>
      </c>
      <c r="M34" s="2" t="str">
        <f t="shared" si="9"/>
        <v>18.00</v>
      </c>
      <c r="N34" t="str">
        <f t="shared" si="12"/>
        <v>ano</v>
      </c>
      <c r="Q34" s="16" t="str">
        <f t="shared" si="13"/>
        <v>2019010911001</v>
      </c>
      <c r="S34" s="6">
        <f t="shared" si="14"/>
        <v>1</v>
      </c>
    </row>
    <row r="35" spans="1:19" ht="15">
      <c r="A35">
        <f>MATCH(TRUE,INDEX(vseut,$A34+1):posut,0)+$A34</f>
        <v>26</v>
      </c>
      <c r="B35">
        <f ca="1" t="shared" si="10"/>
        <v>26</v>
      </c>
      <c r="C35" s="26" t="str">
        <f t="shared" si="0"/>
        <v>11015</v>
      </c>
      <c r="D35" s="26" t="str">
        <f t="shared" si="1"/>
        <v>11002</v>
      </c>
      <c r="E35" s="2" t="str">
        <f t="shared" si="2"/>
        <v>1.</v>
      </c>
      <c r="F35" s="2" t="str">
        <f t="shared" si="3"/>
        <v>01</v>
      </c>
      <c r="G35" s="26" t="str">
        <f t="shared" si="4"/>
        <v>0113</v>
      </c>
      <c r="H35" t="str">
        <f t="shared" si="5"/>
        <v>TJ Kobylisy B</v>
      </c>
      <c r="I35" s="2" t="str">
        <f t="shared" si="11"/>
        <v>-</v>
      </c>
      <c r="J35" t="str">
        <f t="shared" si="6"/>
        <v>ŠK Sokol Vyšehrad C</v>
      </c>
      <c r="K35" s="2" t="str">
        <f t="shared" si="7"/>
        <v>st</v>
      </c>
      <c r="L35" s="5">
        <f t="shared" si="8"/>
        <v>43474</v>
      </c>
      <c r="M35" s="2" t="str">
        <f t="shared" si="9"/>
        <v>18.00</v>
      </c>
      <c r="N35" t="str">
        <f t="shared" si="12"/>
        <v>ano</v>
      </c>
      <c r="Q35" s="16" t="str">
        <f t="shared" si="13"/>
        <v>2019010911015</v>
      </c>
      <c r="S35" s="6">
        <f t="shared" si="14"/>
        <v>1</v>
      </c>
    </row>
    <row r="36" spans="1:19" ht="15">
      <c r="A36">
        <f>MATCH(TRUE,INDEX(vseut,$A35+1):posut,0)+$A35</f>
        <v>27</v>
      </c>
      <c r="B36">
        <f ca="1" t="shared" si="10"/>
        <v>27</v>
      </c>
      <c r="C36" s="26" t="str">
        <f t="shared" si="0"/>
        <v>11010</v>
      </c>
      <c r="D36" s="26" t="str">
        <f t="shared" si="1"/>
        <v>11020</v>
      </c>
      <c r="E36" s="2" t="str">
        <f t="shared" si="2"/>
        <v>1.</v>
      </c>
      <c r="F36" s="2" t="str">
        <f t="shared" si="3"/>
        <v>11</v>
      </c>
      <c r="G36" s="26" t="str">
        <f t="shared" si="4"/>
        <v>1112</v>
      </c>
      <c r="H36" t="str">
        <f t="shared" si="5"/>
        <v>ŠK Loko Praha B</v>
      </c>
      <c r="I36" s="2" t="str">
        <f t="shared" si="11"/>
        <v>-</v>
      </c>
      <c r="J36" t="str">
        <f t="shared" si="6"/>
        <v>ŠK Mahrla B</v>
      </c>
      <c r="K36" s="2" t="str">
        <f t="shared" si="7"/>
        <v>st</v>
      </c>
      <c r="L36" s="5">
        <f t="shared" si="8"/>
        <v>43474</v>
      </c>
      <c r="M36" s="2" t="str">
        <f t="shared" si="9"/>
        <v>17.30</v>
      </c>
      <c r="N36" t="str">
        <f t="shared" si="12"/>
        <v>ano</v>
      </c>
      <c r="Q36" s="16" t="str">
        <f t="shared" si="13"/>
        <v>2019010911010</v>
      </c>
      <c r="S36" s="6">
        <f t="shared" si="14"/>
        <v>1</v>
      </c>
    </row>
    <row r="37" spans="1:19" ht="15">
      <c r="A37">
        <f>MATCH(TRUE,INDEX(vseut,$A36+1):posut,0)+$A36</f>
        <v>28</v>
      </c>
      <c r="B37">
        <f ca="1" t="shared" si="10"/>
        <v>28</v>
      </c>
      <c r="C37" s="26" t="str">
        <f t="shared" si="0"/>
        <v>11014</v>
      </c>
      <c r="D37" s="26" t="str">
        <f t="shared" si="1"/>
        <v>11048</v>
      </c>
      <c r="E37" s="2" t="str">
        <f t="shared" si="2"/>
        <v>1.</v>
      </c>
      <c r="F37" s="2" t="str">
        <f t="shared" si="3"/>
        <v>12</v>
      </c>
      <c r="G37" s="26" t="str">
        <f t="shared" si="4"/>
        <v>1213</v>
      </c>
      <c r="H37" t="str">
        <f t="shared" si="5"/>
        <v>SK OAZA Praha C</v>
      </c>
      <c r="I37" s="2" t="str">
        <f t="shared" si="11"/>
        <v>-</v>
      </c>
      <c r="J37" t="str">
        <f t="shared" si="6"/>
        <v>LISA A</v>
      </c>
      <c r="K37" s="2" t="str">
        <f t="shared" si="7"/>
        <v>st</v>
      </c>
      <c r="L37" s="5">
        <f t="shared" si="8"/>
        <v>43474</v>
      </c>
      <c r="M37" s="2" t="str">
        <f t="shared" si="9"/>
        <v>18.00</v>
      </c>
      <c r="N37" t="str">
        <f t="shared" si="12"/>
        <v>ano</v>
      </c>
      <c r="Q37" s="16" t="str">
        <f t="shared" si="13"/>
        <v>2019010911014</v>
      </c>
      <c r="S37" s="6">
        <f t="shared" si="14"/>
        <v>2</v>
      </c>
    </row>
    <row r="38" spans="1:19" ht="15">
      <c r="A38">
        <f>MATCH(TRUE,INDEX(vseut,$A37+1):posut,0)+$A37</f>
        <v>29</v>
      </c>
      <c r="B38">
        <f ca="1" t="shared" si="10"/>
        <v>29</v>
      </c>
      <c r="C38" s="26" t="str">
        <f t="shared" si="0"/>
        <v>11028</v>
      </c>
      <c r="D38" s="26" t="str">
        <f t="shared" si="1"/>
        <v>11014</v>
      </c>
      <c r="E38" s="2" t="str">
        <f t="shared" si="2"/>
        <v>1.</v>
      </c>
      <c r="F38" s="2" t="str">
        <f t="shared" si="3"/>
        <v>21</v>
      </c>
      <c r="G38" s="26" t="str">
        <f t="shared" si="4"/>
        <v>2114</v>
      </c>
      <c r="H38" t="str">
        <f t="shared" si="5"/>
        <v>GROP - D</v>
      </c>
      <c r="I38" s="2" t="str">
        <f t="shared" si="11"/>
        <v>-</v>
      </c>
      <c r="J38" t="str">
        <f t="shared" si="6"/>
        <v>SK OAZA Praha D</v>
      </c>
      <c r="K38" s="2" t="str">
        <f t="shared" si="7"/>
        <v>st</v>
      </c>
      <c r="L38" s="5">
        <f t="shared" si="8"/>
        <v>43474</v>
      </c>
      <c r="M38" s="2" t="str">
        <f t="shared" si="9"/>
        <v>18.00</v>
      </c>
      <c r="N38">
        <f t="shared" si="12"/>
      </c>
      <c r="Q38" s="16" t="str">
        <f t="shared" si="13"/>
        <v>2019010911028</v>
      </c>
      <c r="S38" s="6">
        <f t="shared" si="14"/>
        <v>1</v>
      </c>
    </row>
    <row r="39" spans="1:19" ht="15">
      <c r="A39">
        <f>MATCH(TRUE,INDEX(vseut,$A38+1):posut,0)+$A38</f>
        <v>30</v>
      </c>
      <c r="B39">
        <f ca="1" t="shared" si="10"/>
        <v>30</v>
      </c>
      <c r="C39" s="26" t="str">
        <f t="shared" si="0"/>
        <v>11004</v>
      </c>
      <c r="D39" s="26" t="str">
        <f t="shared" si="1"/>
        <v>11004</v>
      </c>
      <c r="E39" s="2" t="str">
        <f t="shared" si="2"/>
        <v>1.</v>
      </c>
      <c r="F39" s="2" t="str">
        <f t="shared" si="3"/>
        <v>21</v>
      </c>
      <c r="G39" s="26" t="str">
        <f t="shared" si="4"/>
        <v>2116</v>
      </c>
      <c r="H39" t="str">
        <f t="shared" si="5"/>
        <v>ŠK DP Praha E - VŠFS</v>
      </c>
      <c r="I39" s="2" t="str">
        <f t="shared" si="11"/>
        <v>-</v>
      </c>
      <c r="J39" t="str">
        <f t="shared" si="6"/>
        <v>ŠK DP Praha C - VŠFS</v>
      </c>
      <c r="K39" s="2" t="str">
        <f t="shared" si="7"/>
        <v>st</v>
      </c>
      <c r="L39" s="5">
        <f t="shared" si="8"/>
        <v>43474</v>
      </c>
      <c r="M39" s="2" t="str">
        <f t="shared" si="9"/>
        <v>17.30</v>
      </c>
      <c r="N39">
        <f t="shared" si="12"/>
      </c>
      <c r="Q39" s="16" t="str">
        <f t="shared" si="13"/>
        <v>2019010911004</v>
      </c>
      <c r="S39" s="6">
        <f t="shared" si="14"/>
        <v>1</v>
      </c>
    </row>
    <row r="40" spans="1:19" ht="15">
      <c r="A40">
        <f>MATCH(TRUE,INDEX(vseut,$A39+1):posut,0)+$A39</f>
        <v>31</v>
      </c>
      <c r="B40">
        <f ca="1" t="shared" si="10"/>
        <v>31</v>
      </c>
      <c r="C40" s="26" t="str">
        <f t="shared" si="0"/>
        <v>11032</v>
      </c>
      <c r="D40" s="26" t="str">
        <f t="shared" si="1"/>
        <v>11050</v>
      </c>
      <c r="E40" s="2" t="str">
        <f t="shared" si="2"/>
        <v>1.</v>
      </c>
      <c r="F40" s="2" t="str">
        <f t="shared" si="3"/>
        <v>22</v>
      </c>
      <c r="G40" s="26" t="str">
        <f t="shared" si="4"/>
        <v>2213</v>
      </c>
      <c r="H40" t="str">
        <f t="shared" si="5"/>
        <v>DDM Praha 6 B</v>
      </c>
      <c r="I40" s="2" t="str">
        <f t="shared" si="11"/>
        <v>-</v>
      </c>
      <c r="J40" t="str">
        <f t="shared" si="6"/>
        <v>Unichess E</v>
      </c>
      <c r="K40" s="2" t="str">
        <f t="shared" si="7"/>
        <v>st</v>
      </c>
      <c r="L40" s="5">
        <f t="shared" si="8"/>
        <v>43474</v>
      </c>
      <c r="M40" s="2" t="str">
        <f t="shared" si="9"/>
        <v>18.00</v>
      </c>
      <c r="N40">
        <f t="shared" si="12"/>
      </c>
      <c r="Q40" s="16" t="str">
        <f t="shared" si="13"/>
        <v>2019010911032</v>
      </c>
      <c r="S40" s="6">
        <f t="shared" si="14"/>
        <v>1</v>
      </c>
    </row>
    <row r="41" spans="1:19" ht="15">
      <c r="A41">
        <f>MATCH(TRUE,INDEX(vseut,$A40+1):posut,0)+$A40</f>
        <v>32</v>
      </c>
      <c r="B41">
        <f ca="1" t="shared" si="10"/>
        <v>32</v>
      </c>
      <c r="C41" s="26" t="str">
        <f t="shared" si="0"/>
        <v>11055</v>
      </c>
      <c r="D41" s="26" t="str">
        <f t="shared" si="1"/>
        <v>11058</v>
      </c>
      <c r="E41" s="2" t="str">
        <f t="shared" si="2"/>
        <v>1.</v>
      </c>
      <c r="F41" s="2" t="str">
        <f t="shared" si="3"/>
        <v>31</v>
      </c>
      <c r="G41" s="26" t="str">
        <f t="shared" si="4"/>
        <v>3116</v>
      </c>
      <c r="H41" t="str">
        <f t="shared" si="5"/>
        <v>Dukla G</v>
      </c>
      <c r="I41" s="2" t="str">
        <f t="shared" si="11"/>
        <v>-</v>
      </c>
      <c r="J41" t="str">
        <f t="shared" si="6"/>
        <v>ŠK Mlejn A</v>
      </c>
      <c r="K41" s="2" t="str">
        <f t="shared" si="7"/>
        <v>st</v>
      </c>
      <c r="L41" s="5">
        <f t="shared" si="8"/>
        <v>43474</v>
      </c>
      <c r="M41" s="2" t="str">
        <f t="shared" si="9"/>
        <v>17.30</v>
      </c>
      <c r="N41">
        <f t="shared" si="12"/>
      </c>
      <c r="Q41" s="16" t="str">
        <f t="shared" si="13"/>
        <v>2019010911055</v>
      </c>
      <c r="S41" s="6">
        <f t="shared" si="14"/>
        <v>1</v>
      </c>
    </row>
    <row r="42" spans="1:19" ht="15">
      <c r="A42">
        <f>MATCH(TRUE,INDEX(vseut,$A41+1):posut,0)+$A41</f>
        <v>33</v>
      </c>
      <c r="B42">
        <f ca="1" t="shared" si="10"/>
        <v>33</v>
      </c>
      <c r="C42" s="26" t="str">
        <f t="shared" si="0"/>
        <v>11014</v>
      </c>
      <c r="D42" s="26" t="str">
        <f t="shared" si="1"/>
        <v>11016</v>
      </c>
      <c r="E42" s="2" t="str">
        <f t="shared" si="2"/>
        <v>1.</v>
      </c>
      <c r="F42" s="2" t="str">
        <f t="shared" si="3"/>
        <v>31</v>
      </c>
      <c r="G42" s="26" t="str">
        <f t="shared" si="4"/>
        <v>3113</v>
      </c>
      <c r="H42" t="str">
        <f t="shared" si="5"/>
        <v>SK OAZA Praha G</v>
      </c>
      <c r="I42" s="2" t="str">
        <f t="shared" si="11"/>
        <v>-</v>
      </c>
      <c r="J42" t="str">
        <f t="shared" si="6"/>
        <v>ŠO Praga Praha D</v>
      </c>
      <c r="K42" s="2" t="str">
        <f t="shared" si="7"/>
        <v>st</v>
      </c>
      <c r="L42" s="5">
        <f t="shared" si="8"/>
        <v>43474</v>
      </c>
      <c r="M42" s="2" t="str">
        <f t="shared" si="9"/>
        <v>18.00</v>
      </c>
      <c r="N42" t="str">
        <f t="shared" si="12"/>
        <v>ano</v>
      </c>
      <c r="Q42" s="16" t="str">
        <f t="shared" si="13"/>
        <v>2019010911014</v>
      </c>
      <c r="S42" s="6">
        <f t="shared" si="14"/>
        <v>2</v>
      </c>
    </row>
    <row r="43" spans="1:19" ht="15">
      <c r="A43">
        <f>MATCH(TRUE,INDEX(vseut,$A42+1):posut,0)+$A42</f>
        <v>34</v>
      </c>
      <c r="B43">
        <f ca="1" t="shared" si="10"/>
        <v>34</v>
      </c>
      <c r="C43" s="26" t="str">
        <f t="shared" si="0"/>
        <v>11051</v>
      </c>
      <c r="D43" s="26" t="str">
        <f t="shared" si="1"/>
        <v>11028</v>
      </c>
      <c r="E43" s="2" t="str">
        <f t="shared" si="2"/>
        <v>1.</v>
      </c>
      <c r="F43" s="2" t="str">
        <f t="shared" si="3"/>
        <v>31</v>
      </c>
      <c r="G43" s="26" t="str">
        <f t="shared" si="4"/>
        <v>3111</v>
      </c>
      <c r="H43" t="str">
        <f t="shared" si="5"/>
        <v>Šachový klub Bohnice - D</v>
      </c>
      <c r="I43" s="2" t="str">
        <f t="shared" si="11"/>
        <v>-</v>
      </c>
      <c r="J43" t="str">
        <f t="shared" si="6"/>
        <v>GROP - F</v>
      </c>
      <c r="K43" s="2" t="str">
        <f t="shared" si="7"/>
        <v>st</v>
      </c>
      <c r="L43" s="5">
        <f t="shared" si="8"/>
        <v>43474</v>
      </c>
      <c r="M43" s="2" t="str">
        <f t="shared" si="9"/>
        <v>17.30</v>
      </c>
      <c r="N43">
        <f t="shared" si="12"/>
      </c>
      <c r="Q43" s="16" t="str">
        <f t="shared" si="13"/>
        <v>2019010911051</v>
      </c>
      <c r="S43" s="6">
        <f t="shared" si="14"/>
        <v>1</v>
      </c>
    </row>
    <row r="44" spans="1:19" ht="15">
      <c r="A44">
        <f>MATCH(TRUE,INDEX(vseut,$A43+1):posut,0)+$A43</f>
        <v>35</v>
      </c>
      <c r="B44">
        <f ca="1" t="shared" si="10"/>
        <v>35</v>
      </c>
      <c r="C44" s="26" t="str">
        <f t="shared" si="0"/>
        <v>11013</v>
      </c>
      <c r="D44" s="26" t="str">
        <f t="shared" si="1"/>
        <v>11054</v>
      </c>
      <c r="E44" s="2" t="str">
        <f t="shared" si="2"/>
        <v>1.</v>
      </c>
      <c r="F44" s="2" t="str">
        <f t="shared" si="3"/>
        <v>34</v>
      </c>
      <c r="G44" s="26" t="str">
        <f t="shared" si="4"/>
        <v>3414</v>
      </c>
      <c r="H44" t="str">
        <f t="shared" si="5"/>
        <v>ŠK Teplárna Malešice</v>
      </c>
      <c r="I44" s="2" t="str">
        <f t="shared" si="11"/>
        <v>-</v>
      </c>
      <c r="J44" t="str">
        <f t="shared" si="6"/>
        <v>SK Újezd nad Lesy</v>
      </c>
      <c r="K44" s="2" t="str">
        <f t="shared" si="7"/>
        <v>st</v>
      </c>
      <c r="L44" s="5">
        <f t="shared" si="8"/>
        <v>43474</v>
      </c>
      <c r="M44" s="2" t="str">
        <f t="shared" si="9"/>
        <v>17.30</v>
      </c>
      <c r="N44">
        <f t="shared" si="12"/>
      </c>
      <c r="Q44" s="16" t="str">
        <f t="shared" si="13"/>
        <v>2019010911013</v>
      </c>
      <c r="S44" s="6">
        <f t="shared" si="14"/>
        <v>1</v>
      </c>
    </row>
    <row r="45" spans="1:19" ht="15">
      <c r="A45">
        <f>MATCH(TRUE,INDEX(vseut,$A44+1):posut,0)+$A44</f>
        <v>36</v>
      </c>
      <c r="B45">
        <f ca="1" t="shared" si="10"/>
        <v>36</v>
      </c>
      <c r="C45" s="26" t="str">
        <f t="shared" si="0"/>
        <v>11011</v>
      </c>
      <c r="D45" s="26" t="str">
        <f t="shared" si="1"/>
        <v>11055</v>
      </c>
      <c r="E45" s="2" t="str">
        <f t="shared" si="2"/>
        <v>1.</v>
      </c>
      <c r="F45" s="2" t="str">
        <f t="shared" si="3"/>
        <v>01</v>
      </c>
      <c r="G45" s="26" t="str">
        <f t="shared" si="4"/>
        <v>0115</v>
      </c>
      <c r="H45" t="str">
        <f t="shared" si="5"/>
        <v>Sokol Praha Vršovice B</v>
      </c>
      <c r="I45" s="2" t="str">
        <f t="shared" si="11"/>
        <v>-</v>
      </c>
      <c r="J45" t="str">
        <f t="shared" si="6"/>
        <v>Dukla B</v>
      </c>
      <c r="K45" s="2" t="str">
        <f t="shared" si="7"/>
        <v>čt</v>
      </c>
      <c r="L45" s="5">
        <f t="shared" si="8"/>
        <v>43475</v>
      </c>
      <c r="M45" s="2" t="str">
        <f t="shared" si="9"/>
        <v>17.30</v>
      </c>
      <c r="N45" t="str">
        <f t="shared" si="12"/>
        <v>ano</v>
      </c>
      <c r="Q45" s="16" t="str">
        <f t="shared" si="13"/>
        <v>2019011011011</v>
      </c>
      <c r="S45" s="6">
        <f t="shared" si="14"/>
        <v>2</v>
      </c>
    </row>
    <row r="46" spans="1:19" ht="15">
      <c r="A46">
        <f>MATCH(TRUE,INDEX(vseut,$A45+1):posut,0)+$A45</f>
        <v>37</v>
      </c>
      <c r="B46">
        <f ca="1" t="shared" si="10"/>
        <v>37</v>
      </c>
      <c r="C46" s="26" t="str">
        <f t="shared" si="0"/>
        <v>11006</v>
      </c>
      <c r="D46" s="26" t="str">
        <f t="shared" si="1"/>
        <v>11006</v>
      </c>
      <c r="E46" s="2" t="str">
        <f t="shared" si="2"/>
        <v>1.</v>
      </c>
      <c r="F46" s="2" t="str">
        <f t="shared" si="3"/>
        <v>01</v>
      </c>
      <c r="G46" s="26" t="str">
        <f t="shared" si="4"/>
        <v>0117</v>
      </c>
      <c r="H46" t="str">
        <f t="shared" si="5"/>
        <v>TJ Pankrác C</v>
      </c>
      <c r="I46" s="2" t="str">
        <f t="shared" si="11"/>
        <v>-</v>
      </c>
      <c r="J46" t="str">
        <f t="shared" si="6"/>
        <v>TJ Pankrác D</v>
      </c>
      <c r="K46" s="2" t="str">
        <f t="shared" si="7"/>
        <v>čt</v>
      </c>
      <c r="L46" s="5">
        <f t="shared" si="8"/>
        <v>43475</v>
      </c>
      <c r="M46" s="2" t="str">
        <f t="shared" si="9"/>
        <v>18.00</v>
      </c>
      <c r="N46" t="str">
        <f t="shared" si="12"/>
        <v>ano</v>
      </c>
      <c r="Q46" s="16" t="str">
        <f t="shared" si="13"/>
        <v>2019011011006</v>
      </c>
      <c r="S46" s="6">
        <f t="shared" si="14"/>
        <v>1</v>
      </c>
    </row>
    <row r="47" spans="1:19" ht="15">
      <c r="A47">
        <f>MATCH(TRUE,INDEX(vseut,$A46+1):posut,0)+$A46</f>
        <v>38</v>
      </c>
      <c r="B47">
        <f ca="1" t="shared" si="10"/>
        <v>38</v>
      </c>
      <c r="C47" s="26" t="str">
        <f t="shared" si="0"/>
        <v>11012</v>
      </c>
      <c r="D47" s="26" t="str">
        <f t="shared" si="1"/>
        <v>11059</v>
      </c>
      <c r="E47" s="2" t="str">
        <f t="shared" si="2"/>
        <v>1.</v>
      </c>
      <c r="F47" s="2" t="str">
        <f t="shared" si="3"/>
        <v>12</v>
      </c>
      <c r="G47" s="26" t="str">
        <f t="shared" si="4"/>
        <v>1212</v>
      </c>
      <c r="H47" t="str">
        <f t="shared" si="5"/>
        <v>ŠK Viktoria Žižkov B</v>
      </c>
      <c r="I47" s="2" t="str">
        <f t="shared" si="11"/>
        <v>-</v>
      </c>
      <c r="J47" t="str">
        <f t="shared" si="6"/>
        <v>ŠK AURORA</v>
      </c>
      <c r="K47" s="2" t="str">
        <f t="shared" si="7"/>
        <v>čt</v>
      </c>
      <c r="L47" s="5">
        <f t="shared" si="8"/>
        <v>43475</v>
      </c>
      <c r="M47" s="2" t="str">
        <f t="shared" si="9"/>
        <v>18.00</v>
      </c>
      <c r="N47" t="str">
        <f t="shared" si="12"/>
        <v>ano</v>
      </c>
      <c r="Q47" s="16" t="str">
        <f t="shared" si="13"/>
        <v>2019011011012</v>
      </c>
      <c r="S47" s="6">
        <f t="shared" si="14"/>
        <v>1</v>
      </c>
    </row>
    <row r="48" spans="1:19" ht="15">
      <c r="A48">
        <f>MATCH(TRUE,INDEX(vseut,$A47+1):posut,0)+$A47</f>
        <v>39</v>
      </c>
      <c r="B48">
        <f ca="1" t="shared" si="10"/>
        <v>39</v>
      </c>
      <c r="C48" s="26" t="str">
        <f t="shared" si="0"/>
        <v>11011</v>
      </c>
      <c r="D48" s="26" t="str">
        <f t="shared" si="1"/>
        <v>11012</v>
      </c>
      <c r="E48" s="2" t="str">
        <f t="shared" si="2"/>
        <v>1.</v>
      </c>
      <c r="F48" s="2" t="str">
        <f t="shared" si="3"/>
        <v>21</v>
      </c>
      <c r="G48" s="26" t="str">
        <f t="shared" si="4"/>
        <v>2115</v>
      </c>
      <c r="H48" t="str">
        <f t="shared" si="5"/>
        <v>Sokol Praha Vršovice D</v>
      </c>
      <c r="I48" s="2" t="str">
        <f t="shared" si="11"/>
        <v>-</v>
      </c>
      <c r="J48" t="str">
        <f t="shared" si="6"/>
        <v>ŠK Viktoria Žižkov C</v>
      </c>
      <c r="K48" s="2" t="str">
        <f t="shared" si="7"/>
        <v>čt</v>
      </c>
      <c r="L48" s="5">
        <f t="shared" si="8"/>
        <v>43475</v>
      </c>
      <c r="M48" s="2" t="str">
        <f t="shared" si="9"/>
        <v>17.30</v>
      </c>
      <c r="N48" t="str">
        <f t="shared" si="12"/>
        <v>ano</v>
      </c>
      <c r="Q48" s="16" t="str">
        <f t="shared" si="13"/>
        <v>2019011011011</v>
      </c>
      <c r="S48" s="6">
        <f t="shared" si="14"/>
        <v>2</v>
      </c>
    </row>
    <row r="49" spans="1:19" ht="15">
      <c r="A49">
        <f>MATCH(TRUE,INDEX(vseut,$A48+1):posut,0)+$A48</f>
        <v>40</v>
      </c>
      <c r="B49">
        <f ca="1" t="shared" si="10"/>
        <v>40</v>
      </c>
      <c r="C49" s="26" t="str">
        <f t="shared" si="0"/>
        <v>11001</v>
      </c>
      <c r="D49" s="26" t="str">
        <f t="shared" si="1"/>
        <v>11060</v>
      </c>
      <c r="E49" s="2" t="str">
        <f t="shared" si="2"/>
        <v>1.</v>
      </c>
      <c r="F49" s="2" t="str">
        <f t="shared" si="3"/>
        <v>21</v>
      </c>
      <c r="G49" s="26" t="str">
        <f t="shared" si="4"/>
        <v>2112</v>
      </c>
      <c r="H49" t="str">
        <f t="shared" si="5"/>
        <v>TJ Bohemians Praha F</v>
      </c>
      <c r="I49" s="2" t="str">
        <f t="shared" si="11"/>
        <v>-</v>
      </c>
      <c r="J49" t="str">
        <f t="shared" si="6"/>
        <v>Steinitz-Makabi Praha</v>
      </c>
      <c r="K49" s="2" t="str">
        <f t="shared" si="7"/>
        <v>čt</v>
      </c>
      <c r="L49" s="5">
        <f t="shared" si="8"/>
        <v>43475</v>
      </c>
      <c r="M49" s="2" t="str">
        <f t="shared" si="9"/>
        <v>18.00</v>
      </c>
      <c r="N49">
        <f t="shared" si="12"/>
      </c>
      <c r="Q49" s="16" t="str">
        <f t="shared" si="13"/>
        <v>2019011011001</v>
      </c>
      <c r="S49" s="6">
        <f t="shared" si="14"/>
        <v>1</v>
      </c>
    </row>
    <row r="50" spans="1:19" ht="15">
      <c r="A50">
        <f>MATCH(TRUE,INDEX(vseut,$A49+1):posut,0)+$A49</f>
        <v>41</v>
      </c>
      <c r="B50">
        <f ca="1" t="shared" si="10"/>
        <v>41</v>
      </c>
      <c r="C50" s="26" t="str">
        <f t="shared" si="0"/>
        <v>11050</v>
      </c>
      <c r="D50" s="26" t="str">
        <f t="shared" si="1"/>
        <v>11002</v>
      </c>
      <c r="E50" s="2" t="str">
        <f t="shared" si="2"/>
        <v>1.</v>
      </c>
      <c r="F50" s="2" t="str">
        <f t="shared" si="3"/>
        <v>21</v>
      </c>
      <c r="G50" s="26" t="str">
        <f t="shared" si="4"/>
        <v>2113</v>
      </c>
      <c r="H50" t="str">
        <f t="shared" si="5"/>
        <v>Unichess Ž</v>
      </c>
      <c r="I50" s="2" t="str">
        <f t="shared" si="11"/>
        <v>-</v>
      </c>
      <c r="J50" t="str">
        <f t="shared" si="6"/>
        <v>ŠK Sokol Vyšehrad G</v>
      </c>
      <c r="K50" s="2" t="str">
        <f t="shared" si="7"/>
        <v>čt</v>
      </c>
      <c r="L50" s="5">
        <f t="shared" si="8"/>
        <v>43475</v>
      </c>
      <c r="M50" s="2" t="str">
        <f t="shared" si="9"/>
        <v>18.00</v>
      </c>
      <c r="N50">
        <f t="shared" si="12"/>
      </c>
      <c r="Q50" s="16" t="str">
        <f t="shared" si="13"/>
        <v>2019011011050</v>
      </c>
      <c r="S50" s="6">
        <f t="shared" si="14"/>
        <v>1</v>
      </c>
    </row>
    <row r="51" spans="1:19" ht="15">
      <c r="A51">
        <f>MATCH(TRUE,INDEX(vseut,$A50+1):posut,0)+$A50</f>
        <v>42</v>
      </c>
      <c r="B51">
        <f ca="1" t="shared" si="10"/>
        <v>42</v>
      </c>
      <c r="C51" s="26" t="str">
        <f t="shared" si="0"/>
        <v>11004</v>
      </c>
      <c r="D51" s="26" t="str">
        <f t="shared" si="1"/>
        <v>11029</v>
      </c>
      <c r="E51" s="2" t="str">
        <f t="shared" si="2"/>
        <v>1.</v>
      </c>
      <c r="F51" s="2" t="str">
        <f t="shared" si="3"/>
        <v>22</v>
      </c>
      <c r="G51" s="26" t="str">
        <f t="shared" si="4"/>
        <v>2216</v>
      </c>
      <c r="H51" t="str">
        <f t="shared" si="5"/>
        <v>ŠK DP Praha D - EA Hotels</v>
      </c>
      <c r="I51" s="2" t="str">
        <f t="shared" si="11"/>
        <v>-</v>
      </c>
      <c r="J51" t="str">
        <f t="shared" si="6"/>
        <v>ŠK Smíchov B</v>
      </c>
      <c r="K51" s="2" t="str">
        <f t="shared" si="7"/>
        <v>čt</v>
      </c>
      <c r="L51" s="5">
        <f t="shared" si="8"/>
        <v>43475</v>
      </c>
      <c r="M51" s="2" t="str">
        <f t="shared" si="9"/>
        <v>18.00</v>
      </c>
      <c r="N51">
        <f t="shared" si="12"/>
      </c>
      <c r="Q51" s="16" t="str">
        <f t="shared" si="13"/>
        <v>2019011011004</v>
      </c>
      <c r="S51" s="6">
        <f t="shared" si="14"/>
        <v>1</v>
      </c>
    </row>
    <row r="52" spans="1:19" ht="15">
      <c r="A52">
        <f>MATCH(TRUE,INDEX(vseut,$A51+1):posut,0)+$A51</f>
        <v>43</v>
      </c>
      <c r="B52">
        <f ca="1" t="shared" si="10"/>
        <v>43</v>
      </c>
      <c r="C52" s="26" t="str">
        <f t="shared" si="0"/>
        <v>11029</v>
      </c>
      <c r="D52" s="26" t="str">
        <f t="shared" si="1"/>
        <v>11061</v>
      </c>
      <c r="E52" s="2" t="str">
        <f t="shared" si="2"/>
        <v>1.</v>
      </c>
      <c r="F52" s="2" t="str">
        <f t="shared" si="3"/>
        <v>32</v>
      </c>
      <c r="G52" s="26" t="str">
        <f t="shared" si="4"/>
        <v>3214</v>
      </c>
      <c r="H52" t="str">
        <f t="shared" si="5"/>
        <v>ŠK Smíchov C</v>
      </c>
      <c r="I52" s="2" t="str">
        <f t="shared" si="11"/>
        <v>-</v>
      </c>
      <c r="J52" t="str">
        <f t="shared" si="6"/>
        <v>Sokol Nebušice</v>
      </c>
      <c r="K52" s="2" t="str">
        <f t="shared" si="7"/>
        <v>čt</v>
      </c>
      <c r="L52" s="5">
        <f t="shared" si="8"/>
        <v>43475</v>
      </c>
      <c r="M52" s="2" t="str">
        <f t="shared" si="9"/>
        <v>17.45</v>
      </c>
      <c r="N52">
        <f t="shared" si="12"/>
      </c>
      <c r="Q52" s="16" t="str">
        <f t="shared" si="13"/>
        <v>2019011011029</v>
      </c>
      <c r="S52" s="6">
        <f t="shared" si="14"/>
        <v>1</v>
      </c>
    </row>
    <row r="53" spans="1:19" ht="15">
      <c r="A53">
        <f>MATCH(TRUE,INDEX(vseut,$A52+1):posut,0)+$A52</f>
        <v>44</v>
      </c>
      <c r="B53">
        <f ca="1" t="shared" si="10"/>
        <v>44</v>
      </c>
      <c r="C53" s="26" t="str">
        <f t="shared" si="0"/>
        <v>11002</v>
      </c>
      <c r="D53" s="26" t="str">
        <f t="shared" si="1"/>
        <v>11020</v>
      </c>
      <c r="E53" s="2" t="str">
        <f t="shared" si="2"/>
        <v>1.</v>
      </c>
      <c r="F53" s="2" t="str">
        <f t="shared" si="3"/>
        <v>32</v>
      </c>
      <c r="G53" s="26" t="str">
        <f t="shared" si="4"/>
        <v>3212</v>
      </c>
      <c r="H53" t="str">
        <f t="shared" si="5"/>
        <v>ŠK Sokol Vyšehrad J</v>
      </c>
      <c r="I53" s="2" t="str">
        <f t="shared" si="11"/>
        <v>-</v>
      </c>
      <c r="J53" t="str">
        <f t="shared" si="6"/>
        <v>ŠK Mahrla C</v>
      </c>
      <c r="K53" s="2" t="str">
        <f t="shared" si="7"/>
        <v>čt</v>
      </c>
      <c r="L53" s="5">
        <f t="shared" si="8"/>
        <v>43475</v>
      </c>
      <c r="M53" s="2" t="str">
        <f t="shared" si="9"/>
        <v>18.00</v>
      </c>
      <c r="N53">
        <f t="shared" si="12"/>
      </c>
      <c r="Q53" s="16" t="str">
        <f t="shared" si="13"/>
        <v>2019011011002</v>
      </c>
      <c r="S53" s="6">
        <f t="shared" si="14"/>
        <v>1</v>
      </c>
    </row>
    <row r="54" spans="1:19" ht="15">
      <c r="A54">
        <f>MATCH(TRUE,INDEX(vseut,$A53+1):posut,0)+$A53</f>
        <v>45</v>
      </c>
      <c r="B54">
        <f ca="1" t="shared" si="10"/>
        <v>45</v>
      </c>
      <c r="C54" s="26" t="str">
        <f t="shared" si="0"/>
        <v>11032</v>
      </c>
      <c r="D54" s="26" t="str">
        <f t="shared" si="1"/>
        <v>11053</v>
      </c>
      <c r="E54" s="2" t="str">
        <f t="shared" si="2"/>
        <v>1.</v>
      </c>
      <c r="F54" s="2" t="str">
        <f t="shared" si="3"/>
        <v>33</v>
      </c>
      <c r="G54" s="26" t="str">
        <f t="shared" si="4"/>
        <v>3316</v>
      </c>
      <c r="H54" t="str">
        <f t="shared" si="5"/>
        <v>DDM Praha 6 C</v>
      </c>
      <c r="I54" s="2" t="str">
        <f t="shared" si="11"/>
        <v>-</v>
      </c>
      <c r="J54" t="str">
        <f t="shared" si="6"/>
        <v>SK Lokomotiva Radlice C</v>
      </c>
      <c r="K54" s="2" t="str">
        <f t="shared" si="7"/>
        <v>čt</v>
      </c>
      <c r="L54" s="5">
        <f t="shared" si="8"/>
        <v>43475</v>
      </c>
      <c r="M54" s="2" t="str">
        <f t="shared" si="9"/>
        <v>18.00</v>
      </c>
      <c r="N54">
        <f t="shared" si="12"/>
      </c>
      <c r="Q54" s="16" t="str">
        <f t="shared" si="13"/>
        <v>2019011011032</v>
      </c>
      <c r="S54" s="6">
        <f t="shared" si="14"/>
        <v>1</v>
      </c>
    </row>
    <row r="55" spans="1:19" ht="15">
      <c r="A55">
        <f>MATCH(TRUE,INDEX(vseut,$A54+1):posut,0)+$A54</f>
        <v>46</v>
      </c>
      <c r="B55">
        <f ca="1" t="shared" si="10"/>
        <v>46</v>
      </c>
      <c r="C55" s="26" t="str">
        <f t="shared" si="0"/>
        <v>11016</v>
      </c>
      <c r="D55" s="26" t="str">
        <f t="shared" si="1"/>
        <v>11012</v>
      </c>
      <c r="E55" s="2" t="str">
        <f t="shared" si="2"/>
        <v>1.</v>
      </c>
      <c r="F55" s="2" t="str">
        <f t="shared" si="3"/>
        <v>33</v>
      </c>
      <c r="G55" s="26" t="str">
        <f t="shared" si="4"/>
        <v>3315</v>
      </c>
      <c r="H55" t="str">
        <f t="shared" si="5"/>
        <v>ŠO Praga Praha E</v>
      </c>
      <c r="I55" s="2" t="str">
        <f t="shared" si="11"/>
        <v>-</v>
      </c>
      <c r="J55" t="str">
        <f t="shared" si="6"/>
        <v>ŠK Viktoria Žižkov D</v>
      </c>
      <c r="K55" s="2" t="str">
        <f t="shared" si="7"/>
        <v>čt</v>
      </c>
      <c r="L55" s="5">
        <f t="shared" si="8"/>
        <v>43475</v>
      </c>
      <c r="M55" s="2" t="str">
        <f t="shared" si="9"/>
        <v>18.00</v>
      </c>
      <c r="N55">
        <f t="shared" si="12"/>
      </c>
      <c r="Q55" s="16" t="str">
        <f t="shared" si="13"/>
        <v>2019011011016</v>
      </c>
      <c r="S55" s="6">
        <f t="shared" si="14"/>
        <v>1</v>
      </c>
    </row>
    <row r="56" spans="1:19" ht="15">
      <c r="A56">
        <f>MATCH(TRUE,INDEX(vseut,$A55+1):posut,0)+$A55</f>
        <v>47</v>
      </c>
      <c r="B56">
        <f ca="1" t="shared" si="10"/>
        <v>47</v>
      </c>
      <c r="C56" s="26" t="str">
        <f t="shared" si="0"/>
        <v>11008</v>
      </c>
      <c r="D56" s="26" t="str">
        <f t="shared" si="1"/>
        <v>11011</v>
      </c>
      <c r="E56" s="2" t="str">
        <f t="shared" si="2"/>
        <v>1.</v>
      </c>
      <c r="F56" s="2" t="str">
        <f t="shared" si="3"/>
        <v>33</v>
      </c>
      <c r="G56" s="26" t="str">
        <f t="shared" si="4"/>
        <v>3312</v>
      </c>
      <c r="H56" t="str">
        <f t="shared" si="5"/>
        <v>USK Praha C</v>
      </c>
      <c r="I56" s="2" t="str">
        <f t="shared" si="11"/>
        <v>-</v>
      </c>
      <c r="J56" t="str">
        <f t="shared" si="6"/>
        <v>Sokol Praha Vršovice F</v>
      </c>
      <c r="K56" s="2" t="str">
        <f t="shared" si="7"/>
        <v>čt</v>
      </c>
      <c r="L56" s="5">
        <f t="shared" si="8"/>
        <v>43475</v>
      </c>
      <c r="M56" s="2" t="str">
        <f t="shared" si="9"/>
        <v>18.30</v>
      </c>
      <c r="N56">
        <f t="shared" si="12"/>
      </c>
      <c r="Q56" s="16" t="str">
        <f t="shared" si="13"/>
        <v>2019011011008</v>
      </c>
      <c r="S56" s="6">
        <f t="shared" si="14"/>
        <v>1</v>
      </c>
    </row>
    <row r="57" spans="1:19" ht="15">
      <c r="A57">
        <f>MATCH(TRUE,INDEX(vseut,$A56+1):posut,0)+$A56</f>
        <v>48</v>
      </c>
      <c r="B57">
        <f ca="1" t="shared" si="10"/>
        <v>48</v>
      </c>
      <c r="C57" s="26" t="str">
        <f t="shared" si="0"/>
        <v>11028</v>
      </c>
      <c r="D57" s="26" t="str">
        <f t="shared" si="1"/>
        <v>11051</v>
      </c>
      <c r="E57" s="2" t="str">
        <f t="shared" si="2"/>
        <v>1.</v>
      </c>
      <c r="F57" s="2" t="str">
        <f t="shared" si="3"/>
        <v>34</v>
      </c>
      <c r="G57" s="26" t="str">
        <f t="shared" si="4"/>
        <v>3416</v>
      </c>
      <c r="H57" t="str">
        <f t="shared" si="5"/>
        <v>GROP - E</v>
      </c>
      <c r="I57" s="2" t="str">
        <f t="shared" si="11"/>
        <v>-</v>
      </c>
      <c r="J57" t="str">
        <f t="shared" si="6"/>
        <v>Šachový klub Bohnice - C</v>
      </c>
      <c r="K57" s="2" t="str">
        <f t="shared" si="7"/>
        <v>čt</v>
      </c>
      <c r="L57" s="5">
        <f t="shared" si="8"/>
        <v>43475</v>
      </c>
      <c r="M57" s="2" t="str">
        <f t="shared" si="9"/>
        <v>18.00</v>
      </c>
      <c r="N57">
        <f t="shared" si="12"/>
      </c>
      <c r="Q57" s="16" t="str">
        <f t="shared" si="13"/>
        <v>2019011011028</v>
      </c>
      <c r="S57" s="6">
        <f t="shared" si="14"/>
        <v>1</v>
      </c>
    </row>
    <row r="58" spans="1:19" ht="15">
      <c r="A58">
        <f>MATCH(TRUE,INDEX(vseut,$A57+1):posut,0)+$A57</f>
        <v>49</v>
      </c>
      <c r="B58">
        <f ca="1" t="shared" si="10"/>
        <v>49</v>
      </c>
      <c r="C58" s="26" t="str">
        <f t="shared" si="0"/>
        <v>11051</v>
      </c>
      <c r="D58" s="26" t="str">
        <f t="shared" si="1"/>
        <v>11006</v>
      </c>
      <c r="E58" s="2" t="str">
        <f t="shared" si="2"/>
        <v>1.</v>
      </c>
      <c r="F58" s="2" t="str">
        <f t="shared" si="3"/>
        <v>12</v>
      </c>
      <c r="G58" s="26" t="str">
        <f t="shared" si="4"/>
        <v>1211</v>
      </c>
      <c r="H58" t="str">
        <f t="shared" si="5"/>
        <v>Šachový klub Bohnice - A</v>
      </c>
      <c r="I58" s="2" t="str">
        <f t="shared" si="11"/>
        <v>-</v>
      </c>
      <c r="J58" t="str">
        <f t="shared" si="6"/>
        <v>TJ Pankrác E</v>
      </c>
      <c r="K58" s="2" t="str">
        <f t="shared" si="7"/>
        <v>pá</v>
      </c>
      <c r="L58" s="5">
        <f t="shared" si="8"/>
        <v>43476</v>
      </c>
      <c r="M58" s="2" t="str">
        <f t="shared" si="9"/>
        <v>17.30</v>
      </c>
      <c r="N58" t="str">
        <f t="shared" si="12"/>
        <v>ano</v>
      </c>
      <c r="Q58" s="16" t="str">
        <f t="shared" si="13"/>
        <v>2019011111051</v>
      </c>
      <c r="S58" s="6">
        <f t="shared" si="14"/>
        <v>1</v>
      </c>
    </row>
    <row r="59" spans="1:19" ht="15">
      <c r="A59">
        <f>MATCH(TRUE,INDEX(vseut,$A58+1):posut,0)+$A58</f>
        <v>50</v>
      </c>
      <c r="B59">
        <f ca="1" t="shared" si="10"/>
        <v>50</v>
      </c>
      <c r="C59" s="26" t="str">
        <f t="shared" si="0"/>
        <v>11016</v>
      </c>
      <c r="D59" s="26" t="str">
        <f t="shared" si="1"/>
        <v>11002</v>
      </c>
      <c r="E59" s="2" t="str">
        <f t="shared" si="2"/>
        <v>1.</v>
      </c>
      <c r="F59" s="2" t="str">
        <f t="shared" si="3"/>
        <v>22</v>
      </c>
      <c r="G59" s="26" t="str">
        <f t="shared" si="4"/>
        <v>2214</v>
      </c>
      <c r="H59" t="str">
        <f t="shared" si="5"/>
        <v>ŠO Praga Praha B</v>
      </c>
      <c r="I59" s="2" t="str">
        <f t="shared" si="11"/>
        <v>-</v>
      </c>
      <c r="J59" t="str">
        <f t="shared" si="6"/>
        <v>ŠK Sokol Vyšehrad H</v>
      </c>
      <c r="K59" s="2" t="str">
        <f t="shared" si="7"/>
        <v>pá</v>
      </c>
      <c r="L59" s="5">
        <f t="shared" si="8"/>
        <v>43476</v>
      </c>
      <c r="M59" s="2" t="str">
        <f t="shared" si="9"/>
        <v>18.00</v>
      </c>
      <c r="N59">
        <f t="shared" si="12"/>
      </c>
      <c r="Q59" s="16" t="str">
        <f t="shared" si="13"/>
        <v>2019011111016</v>
      </c>
      <c r="S59" s="6">
        <f t="shared" si="14"/>
        <v>1</v>
      </c>
    </row>
    <row r="60" spans="1:19" ht="15">
      <c r="A60">
        <f>MATCH(TRUE,INDEX(vseut,$A59+1):posut,0)+$A59</f>
        <v>51</v>
      </c>
      <c r="B60">
        <f ca="1" t="shared" si="10"/>
        <v>51</v>
      </c>
      <c r="C60" s="26" t="str">
        <f t="shared" si="0"/>
        <v>11002</v>
      </c>
      <c r="D60" s="26" t="str">
        <f t="shared" si="1"/>
        <v>11015</v>
      </c>
      <c r="E60" s="2" t="str">
        <f t="shared" si="2"/>
        <v>1.</v>
      </c>
      <c r="F60" s="2" t="str">
        <f t="shared" si="3"/>
        <v>33</v>
      </c>
      <c r="G60" s="26" t="str">
        <f t="shared" si="4"/>
        <v>3313</v>
      </c>
      <c r="H60" t="str">
        <f t="shared" si="5"/>
        <v>ŠK Sokol Vyšehrad I</v>
      </c>
      <c r="I60" s="2" t="str">
        <f t="shared" si="11"/>
        <v>-</v>
      </c>
      <c r="J60" t="str">
        <f t="shared" si="6"/>
        <v>TJ Kobylisy G</v>
      </c>
      <c r="K60" s="2" t="str">
        <f t="shared" si="7"/>
        <v>pá</v>
      </c>
      <c r="L60" s="5">
        <f t="shared" si="8"/>
        <v>43476</v>
      </c>
      <c r="M60" s="2" t="str">
        <f t="shared" si="9"/>
        <v>18.00</v>
      </c>
      <c r="N60">
        <f t="shared" si="12"/>
      </c>
      <c r="Q60" s="16" t="str">
        <f t="shared" si="13"/>
        <v>2019011111002</v>
      </c>
      <c r="S60" s="6">
        <f t="shared" si="14"/>
        <v>1</v>
      </c>
    </row>
    <row r="61" spans="1:19" ht="15">
      <c r="A61">
        <f>MATCH(TRUE,INDEX(vseut,$A60+1):posut,0)+$A60</f>
        <v>52</v>
      </c>
      <c r="B61">
        <f ca="1" t="shared" si="10"/>
        <v>52</v>
      </c>
      <c r="C61" s="26" t="str">
        <f t="shared" si="0"/>
        <v>11055</v>
      </c>
      <c r="D61" s="26" t="str">
        <f t="shared" si="1"/>
        <v>11028</v>
      </c>
      <c r="E61" s="2" t="str">
        <f t="shared" si="2"/>
        <v>2.</v>
      </c>
      <c r="F61" s="2" t="str">
        <f t="shared" si="3"/>
        <v>01</v>
      </c>
      <c r="G61" s="26" t="str">
        <f t="shared" si="4"/>
        <v>0123</v>
      </c>
      <c r="H61" t="str">
        <f t="shared" si="5"/>
        <v>Dukla B</v>
      </c>
      <c r="I61" s="2" t="str">
        <f t="shared" si="11"/>
        <v>-</v>
      </c>
      <c r="J61" t="str">
        <f t="shared" si="6"/>
        <v>GROP - B</v>
      </c>
      <c r="K61" s="2" t="str">
        <f t="shared" si="7"/>
        <v>po</v>
      </c>
      <c r="L61" s="5">
        <f t="shared" si="8"/>
        <v>43479</v>
      </c>
      <c r="M61" s="2" t="str">
        <f t="shared" si="9"/>
        <v>18.00</v>
      </c>
      <c r="N61" t="str">
        <f t="shared" si="12"/>
        <v>ano</v>
      </c>
      <c r="Q61" s="16" t="str">
        <f t="shared" si="13"/>
        <v>2019011411055</v>
      </c>
      <c r="S61" s="6">
        <f t="shared" si="14"/>
        <v>1</v>
      </c>
    </row>
    <row r="62" spans="1:19" ht="15">
      <c r="A62">
        <f>MATCH(TRUE,INDEX(vseut,$A61+1):posut,0)+$A61</f>
        <v>53</v>
      </c>
      <c r="B62">
        <f ca="1" t="shared" si="10"/>
        <v>53</v>
      </c>
      <c r="C62" s="26" t="str">
        <f t="shared" si="0"/>
        <v>11002</v>
      </c>
      <c r="D62" s="26" t="str">
        <f t="shared" si="1"/>
        <v>11001</v>
      </c>
      <c r="E62" s="2" t="str">
        <f t="shared" si="2"/>
        <v>2.</v>
      </c>
      <c r="F62" s="2" t="str">
        <f t="shared" si="3"/>
        <v>01</v>
      </c>
      <c r="G62" s="26" t="str">
        <f t="shared" si="4"/>
        <v>0125</v>
      </c>
      <c r="H62" t="str">
        <f t="shared" si="5"/>
        <v>ŠK Sokol Vyšehrad C</v>
      </c>
      <c r="I62" s="2" t="str">
        <f t="shared" si="11"/>
        <v>-</v>
      </c>
      <c r="J62" t="str">
        <f t="shared" si="6"/>
        <v>TJ Bohemians Praha C</v>
      </c>
      <c r="K62" s="2" t="str">
        <f t="shared" si="7"/>
        <v>po</v>
      </c>
      <c r="L62" s="5">
        <f t="shared" si="8"/>
        <v>43479</v>
      </c>
      <c r="M62" s="2" t="str">
        <f t="shared" si="9"/>
        <v>18.00</v>
      </c>
      <c r="N62" t="str">
        <f t="shared" si="12"/>
        <v>ano</v>
      </c>
      <c r="Q62" s="16" t="str">
        <f t="shared" si="13"/>
        <v>2019011411002</v>
      </c>
      <c r="S62" s="6">
        <f t="shared" si="14"/>
        <v>1</v>
      </c>
    </row>
    <row r="63" spans="1:19" ht="15">
      <c r="A63">
        <f>MATCH(TRUE,INDEX(vseut,$A62+1):posut,0)+$A62</f>
        <v>54</v>
      </c>
      <c r="B63">
        <f ca="1" t="shared" si="10"/>
        <v>54</v>
      </c>
      <c r="C63" s="26" t="str">
        <f t="shared" si="0"/>
        <v>11048</v>
      </c>
      <c r="D63" s="26" t="str">
        <f t="shared" si="1"/>
        <v>11001</v>
      </c>
      <c r="E63" s="2" t="str">
        <f t="shared" si="2"/>
        <v>2.</v>
      </c>
      <c r="F63" s="2" t="str">
        <f t="shared" si="3"/>
        <v>12</v>
      </c>
      <c r="G63" s="26" t="str">
        <f t="shared" si="4"/>
        <v>1224</v>
      </c>
      <c r="H63" t="str">
        <f t="shared" si="5"/>
        <v>LISA A</v>
      </c>
      <c r="I63" s="2" t="str">
        <f t="shared" si="11"/>
        <v>-</v>
      </c>
      <c r="J63" t="str">
        <f t="shared" si="6"/>
        <v>TJ Bohemians Praha D</v>
      </c>
      <c r="K63" s="2" t="str">
        <f t="shared" si="7"/>
        <v>po</v>
      </c>
      <c r="L63" s="5">
        <f t="shared" si="8"/>
        <v>43479</v>
      </c>
      <c r="M63" s="2" t="str">
        <f t="shared" si="9"/>
        <v>18.00</v>
      </c>
      <c r="N63" t="str">
        <f t="shared" si="12"/>
        <v>ano</v>
      </c>
      <c r="Q63" s="16" t="str">
        <f t="shared" si="13"/>
        <v>2019011411048</v>
      </c>
      <c r="S63" s="6">
        <f t="shared" si="14"/>
        <v>1</v>
      </c>
    </row>
    <row r="64" spans="1:19" ht="15">
      <c r="A64">
        <f>MATCH(TRUE,INDEX(vseut,$A63+1):posut,0)+$A63</f>
        <v>55</v>
      </c>
      <c r="B64">
        <f ca="1" t="shared" si="10"/>
        <v>55</v>
      </c>
      <c r="C64" s="26" t="str">
        <f t="shared" si="0"/>
        <v>11059</v>
      </c>
      <c r="D64" s="26" t="str">
        <f t="shared" si="1"/>
        <v>11014</v>
      </c>
      <c r="E64" s="2" t="str">
        <f t="shared" si="2"/>
        <v>2.</v>
      </c>
      <c r="F64" s="2" t="str">
        <f t="shared" si="3"/>
        <v>12</v>
      </c>
      <c r="G64" s="26" t="str">
        <f t="shared" si="4"/>
        <v>1225</v>
      </c>
      <c r="H64" t="str">
        <f t="shared" si="5"/>
        <v>ŠK AURORA</v>
      </c>
      <c r="I64" s="2" t="str">
        <f t="shared" si="11"/>
        <v>-</v>
      </c>
      <c r="J64" t="str">
        <f t="shared" si="6"/>
        <v>SK OAZA Praha C</v>
      </c>
      <c r="K64" s="2" t="str">
        <f t="shared" si="7"/>
        <v>po</v>
      </c>
      <c r="L64" s="5">
        <f t="shared" si="8"/>
        <v>43479</v>
      </c>
      <c r="M64" s="2" t="str">
        <f t="shared" si="9"/>
        <v>17.30</v>
      </c>
      <c r="N64" t="str">
        <f t="shared" si="12"/>
        <v>ano</v>
      </c>
      <c r="Q64" s="16" t="str">
        <f t="shared" si="13"/>
        <v>2019011411059</v>
      </c>
      <c r="S64" s="6">
        <f t="shared" si="14"/>
        <v>1</v>
      </c>
    </row>
    <row r="65" spans="1:19" ht="15">
      <c r="A65">
        <f>MATCH(TRUE,INDEX(vseut,$A64+1):posut,0)+$A64</f>
        <v>56</v>
      </c>
      <c r="B65">
        <f ca="1" t="shared" si="10"/>
        <v>56</v>
      </c>
      <c r="C65" s="26" t="str">
        <f t="shared" si="0"/>
        <v>11022</v>
      </c>
      <c r="D65" s="26" t="str">
        <f t="shared" si="1"/>
        <v>11010</v>
      </c>
      <c r="E65" s="2" t="str">
        <f t="shared" si="2"/>
        <v>2.</v>
      </c>
      <c r="F65" s="2" t="str">
        <f t="shared" si="3"/>
        <v>22</v>
      </c>
      <c r="G65" s="26" t="str">
        <f t="shared" si="4"/>
        <v>2226</v>
      </c>
      <c r="H65" t="str">
        <f t="shared" si="5"/>
        <v>SK Rapid Praha A</v>
      </c>
      <c r="I65" s="2" t="str">
        <f t="shared" si="11"/>
        <v>-</v>
      </c>
      <c r="J65" t="str">
        <f t="shared" si="6"/>
        <v>ŠK Loko Praha C</v>
      </c>
      <c r="K65" s="2" t="str">
        <f t="shared" si="7"/>
        <v>po</v>
      </c>
      <c r="L65" s="5">
        <f t="shared" si="8"/>
        <v>43479</v>
      </c>
      <c r="M65" s="2" t="str">
        <f t="shared" si="9"/>
        <v>17.45</v>
      </c>
      <c r="N65">
        <f t="shared" si="12"/>
      </c>
      <c r="Q65" s="16" t="str">
        <f t="shared" si="13"/>
        <v>2019011411022</v>
      </c>
      <c r="S65" s="6">
        <f t="shared" si="14"/>
        <v>1</v>
      </c>
    </row>
    <row r="66" spans="1:19" ht="15">
      <c r="A66">
        <f>MATCH(TRUE,INDEX(vseut,$A65+1):posut,0)+$A65</f>
        <v>57</v>
      </c>
      <c r="B66">
        <f ca="1" t="shared" si="10"/>
        <v>57</v>
      </c>
      <c r="C66" s="26" t="str">
        <f t="shared" si="0"/>
        <v>11004</v>
      </c>
      <c r="D66" s="26" t="str">
        <f t="shared" si="1"/>
        <v>11001</v>
      </c>
      <c r="E66" s="2" t="str">
        <f t="shared" si="2"/>
        <v>2.</v>
      </c>
      <c r="F66" s="2" t="str">
        <f t="shared" si="3"/>
        <v>31</v>
      </c>
      <c r="G66" s="26" t="str">
        <f t="shared" si="4"/>
        <v>3123</v>
      </c>
      <c r="H66" t="str">
        <f t="shared" si="5"/>
        <v>ŠK DP Praha G</v>
      </c>
      <c r="I66" s="2" t="str">
        <f t="shared" si="11"/>
        <v>-</v>
      </c>
      <c r="J66" t="str">
        <f t="shared" si="6"/>
        <v>TJ Bohemians Praha H</v>
      </c>
      <c r="K66" s="2" t="str">
        <f t="shared" si="7"/>
        <v>po</v>
      </c>
      <c r="L66" s="5">
        <f t="shared" si="8"/>
        <v>43479</v>
      </c>
      <c r="M66" s="2" t="str">
        <f t="shared" si="9"/>
        <v>17.30</v>
      </c>
      <c r="N66">
        <f t="shared" si="12"/>
      </c>
      <c r="Q66" s="16" t="str">
        <f t="shared" si="13"/>
        <v>2019011411004</v>
      </c>
      <c r="S66" s="6">
        <f t="shared" si="14"/>
        <v>1</v>
      </c>
    </row>
    <row r="67" spans="1:19" ht="15">
      <c r="A67">
        <f>MATCH(TRUE,INDEX(vseut,$A66+1):posut,0)+$A66</f>
        <v>58</v>
      </c>
      <c r="B67">
        <f ca="1" t="shared" si="10"/>
        <v>58</v>
      </c>
      <c r="C67" s="26" t="str">
        <f t="shared" si="0"/>
        <v>11053</v>
      </c>
      <c r="D67" s="26" t="str">
        <f t="shared" si="1"/>
        <v>11062</v>
      </c>
      <c r="E67" s="2" t="str">
        <f t="shared" si="2"/>
        <v>2.</v>
      </c>
      <c r="F67" s="2" t="str">
        <f t="shared" si="3"/>
        <v>32</v>
      </c>
      <c r="G67" s="26" t="str">
        <f t="shared" si="4"/>
        <v>3222</v>
      </c>
      <c r="H67" t="str">
        <f t="shared" si="5"/>
        <v>SK Lokomotiva Radlice B</v>
      </c>
      <c r="I67" s="2" t="str">
        <f t="shared" si="11"/>
        <v>-</v>
      </c>
      <c r="J67" t="str">
        <f t="shared" si="6"/>
        <v>SNAD Kbely</v>
      </c>
      <c r="K67" s="2" t="str">
        <f t="shared" si="7"/>
        <v>po</v>
      </c>
      <c r="L67" s="5">
        <f t="shared" si="8"/>
        <v>43479</v>
      </c>
      <c r="M67" s="2" t="str">
        <f t="shared" si="9"/>
        <v>18.00</v>
      </c>
      <c r="N67">
        <f t="shared" si="12"/>
      </c>
      <c r="Q67" s="16" t="str">
        <f t="shared" si="13"/>
        <v>2019011411053</v>
      </c>
      <c r="S67" s="6">
        <f t="shared" si="14"/>
        <v>1</v>
      </c>
    </row>
    <row r="68" spans="1:19" ht="15">
      <c r="A68">
        <f>MATCH(TRUE,INDEX(vseut,$A67+1):posut,0)+$A67</f>
        <v>59</v>
      </c>
      <c r="B68">
        <f ca="1" t="shared" si="10"/>
        <v>59</v>
      </c>
      <c r="C68" s="26" t="str">
        <f t="shared" si="0"/>
        <v>11012</v>
      </c>
      <c r="D68" s="26" t="str">
        <f t="shared" si="1"/>
        <v>11032</v>
      </c>
      <c r="E68" s="2" t="str">
        <f t="shared" si="2"/>
        <v>2.</v>
      </c>
      <c r="F68" s="2" t="str">
        <f t="shared" si="3"/>
        <v>33</v>
      </c>
      <c r="G68" s="26" t="str">
        <f t="shared" si="4"/>
        <v>3322</v>
      </c>
      <c r="H68" t="str">
        <f t="shared" si="5"/>
        <v>ŠK Viktoria Žižkov D</v>
      </c>
      <c r="I68" s="2" t="str">
        <f t="shared" si="11"/>
        <v>-</v>
      </c>
      <c r="J68" t="str">
        <f t="shared" si="6"/>
        <v>DDM Praha 6 C</v>
      </c>
      <c r="K68" s="2" t="str">
        <f t="shared" si="7"/>
        <v>po</v>
      </c>
      <c r="L68" s="5">
        <f t="shared" si="8"/>
        <v>43479</v>
      </c>
      <c r="M68" s="2" t="str">
        <f t="shared" si="9"/>
        <v>18.00</v>
      </c>
      <c r="N68">
        <f t="shared" si="12"/>
      </c>
      <c r="Q68" s="16" t="str">
        <f t="shared" si="13"/>
        <v>2019011411012</v>
      </c>
      <c r="S68" s="6">
        <f t="shared" si="14"/>
        <v>1</v>
      </c>
    </row>
    <row r="69" spans="1:19" ht="15">
      <c r="A69">
        <f>MATCH(TRUE,INDEX(vseut,$A68+1):posut,0)+$A68</f>
        <v>60</v>
      </c>
      <c r="B69">
        <f ca="1" t="shared" si="10"/>
        <v>60</v>
      </c>
      <c r="C69" s="26" t="str">
        <f t="shared" si="0"/>
        <v>11015</v>
      </c>
      <c r="D69" s="26" t="str">
        <f t="shared" si="1"/>
        <v>11050</v>
      </c>
      <c r="E69" s="2" t="str">
        <f t="shared" si="2"/>
        <v>2.</v>
      </c>
      <c r="F69" s="2" t="str">
        <f t="shared" si="3"/>
        <v>33</v>
      </c>
      <c r="G69" s="26" t="str">
        <f t="shared" si="4"/>
        <v>3324</v>
      </c>
      <c r="H69" t="str">
        <f t="shared" si="5"/>
        <v>TJ Kobylisy G</v>
      </c>
      <c r="I69" s="2" t="str">
        <f t="shared" si="11"/>
        <v>-</v>
      </c>
      <c r="J69" t="str">
        <f t="shared" si="6"/>
        <v>Unichess G</v>
      </c>
      <c r="K69" s="2" t="str">
        <f t="shared" si="7"/>
        <v>po</v>
      </c>
      <c r="L69" s="5">
        <f t="shared" si="8"/>
        <v>43479</v>
      </c>
      <c r="M69" s="2" t="str">
        <f t="shared" si="9"/>
        <v>18.00</v>
      </c>
      <c r="N69">
        <f t="shared" si="12"/>
      </c>
      <c r="Q69" s="16" t="str">
        <f t="shared" si="13"/>
        <v>2019011411015</v>
      </c>
      <c r="S69" s="6">
        <f t="shared" si="14"/>
        <v>1</v>
      </c>
    </row>
    <row r="70" spans="1:19" ht="15">
      <c r="A70">
        <f>MATCH(TRUE,INDEX(vseut,$A69+1):posut,0)+$A69</f>
        <v>61</v>
      </c>
      <c r="B70">
        <f ca="1" t="shared" si="10"/>
        <v>61</v>
      </c>
      <c r="C70" s="26" t="str">
        <f t="shared" si="0"/>
        <v>11006</v>
      </c>
      <c r="D70" s="26" t="str">
        <f t="shared" si="1"/>
        <v>11028</v>
      </c>
      <c r="E70" s="2" t="str">
        <f t="shared" si="2"/>
        <v>2.</v>
      </c>
      <c r="F70" s="2" t="str">
        <f t="shared" si="3"/>
        <v>34</v>
      </c>
      <c r="G70" s="26" t="str">
        <f t="shared" si="4"/>
        <v>3422</v>
      </c>
      <c r="H70" t="str">
        <f t="shared" si="5"/>
        <v>TJ Pankrác G</v>
      </c>
      <c r="I70" s="2" t="str">
        <f t="shared" si="11"/>
        <v>-</v>
      </c>
      <c r="J70" t="str">
        <f t="shared" si="6"/>
        <v>GROP - E</v>
      </c>
      <c r="K70" s="2" t="str">
        <f t="shared" si="7"/>
        <v>po</v>
      </c>
      <c r="L70" s="5">
        <f t="shared" si="8"/>
        <v>43479</v>
      </c>
      <c r="M70" s="2" t="str">
        <f t="shared" si="9"/>
        <v>17.30</v>
      </c>
      <c r="N70">
        <f t="shared" si="12"/>
      </c>
      <c r="Q70" s="16" t="str">
        <f t="shared" si="13"/>
        <v>2019011411006</v>
      </c>
      <c r="S70" s="6">
        <f t="shared" si="14"/>
        <v>1</v>
      </c>
    </row>
    <row r="71" spans="1:19" ht="15">
      <c r="A71">
        <f>MATCH(TRUE,INDEX(vseut,$A70+1):posut,0)+$A70</f>
        <v>62</v>
      </c>
      <c r="B71">
        <f ca="1" t="shared" si="10"/>
        <v>62</v>
      </c>
      <c r="C71" s="26" t="str">
        <f t="shared" si="0"/>
        <v>11029</v>
      </c>
      <c r="D71" s="26" t="str">
        <f t="shared" si="1"/>
        <v>11010</v>
      </c>
      <c r="E71" s="2" t="str">
        <f t="shared" si="2"/>
        <v>2.</v>
      </c>
      <c r="F71" s="2" t="str">
        <f t="shared" si="3"/>
        <v>11</v>
      </c>
      <c r="G71" s="26" t="str">
        <f t="shared" si="4"/>
        <v>1126</v>
      </c>
      <c r="H71" t="str">
        <f t="shared" si="5"/>
        <v>ŠK Smíchov A</v>
      </c>
      <c r="I71" s="2" t="str">
        <f t="shared" si="11"/>
        <v>-</v>
      </c>
      <c r="J71" t="str">
        <f t="shared" si="6"/>
        <v>ŠK Loko Praha B</v>
      </c>
      <c r="K71" s="2" t="str">
        <f t="shared" si="7"/>
        <v>út</v>
      </c>
      <c r="L71" s="5">
        <f t="shared" si="8"/>
        <v>43480</v>
      </c>
      <c r="M71" s="2" t="str">
        <f t="shared" si="9"/>
        <v>18.00</v>
      </c>
      <c r="N71" t="str">
        <f t="shared" si="12"/>
        <v>ano</v>
      </c>
      <c r="Q71" s="16" t="str">
        <f t="shared" si="13"/>
        <v>2019011511029</v>
      </c>
      <c r="S71" s="6">
        <f t="shared" si="14"/>
        <v>1</v>
      </c>
    </row>
    <row r="72" spans="1:19" ht="15">
      <c r="A72">
        <f>MATCH(TRUE,INDEX(vseut,$A71+1):posut,0)+$A71</f>
        <v>63</v>
      </c>
      <c r="B72">
        <f ca="1" t="shared" si="10"/>
        <v>63</v>
      </c>
      <c r="C72" s="26" t="str">
        <f t="shared" si="0"/>
        <v>11002</v>
      </c>
      <c r="D72" s="26" t="str">
        <f t="shared" si="1"/>
        <v>11015</v>
      </c>
      <c r="E72" s="2" t="str">
        <f t="shared" si="2"/>
        <v>2.</v>
      </c>
      <c r="F72" s="2" t="str">
        <f t="shared" si="3"/>
        <v>11</v>
      </c>
      <c r="G72" s="26" t="str">
        <f t="shared" si="4"/>
        <v>1121</v>
      </c>
      <c r="H72" t="str">
        <f t="shared" si="5"/>
        <v>ŠK Sokol Vyšehrad E</v>
      </c>
      <c r="I72" s="2" t="str">
        <f t="shared" si="11"/>
        <v>-</v>
      </c>
      <c r="J72" t="str">
        <f t="shared" si="6"/>
        <v>TJ Kobylisy C</v>
      </c>
      <c r="K72" s="2" t="str">
        <f t="shared" si="7"/>
        <v>út</v>
      </c>
      <c r="L72" s="5">
        <f t="shared" si="8"/>
        <v>43480</v>
      </c>
      <c r="M72" s="2" t="str">
        <f t="shared" si="9"/>
        <v>18.00</v>
      </c>
      <c r="N72" t="str">
        <f t="shared" si="12"/>
        <v>ano</v>
      </c>
      <c r="Q72" s="16" t="str">
        <f t="shared" si="13"/>
        <v>2019011511002</v>
      </c>
      <c r="S72" s="6">
        <f t="shared" si="14"/>
        <v>1</v>
      </c>
    </row>
    <row r="73" spans="1:19" ht="15">
      <c r="A73">
        <f>MATCH(TRUE,INDEX(vseut,$A72+1):posut,0)+$A72</f>
        <v>64</v>
      </c>
      <c r="B73">
        <f ca="1" t="shared" si="10"/>
        <v>64</v>
      </c>
      <c r="C73" s="26" t="str">
        <f t="shared" si="0"/>
        <v>11001</v>
      </c>
      <c r="D73" s="26" t="str">
        <f t="shared" si="1"/>
        <v>11016</v>
      </c>
      <c r="E73" s="2" t="str">
        <f t="shared" si="2"/>
        <v>2.</v>
      </c>
      <c r="F73" s="2" t="str">
        <f t="shared" si="3"/>
        <v>11</v>
      </c>
      <c r="G73" s="26" t="str">
        <f t="shared" si="4"/>
        <v>1124</v>
      </c>
      <c r="H73" t="str">
        <f t="shared" si="5"/>
        <v>TJ Bohemians Praha E</v>
      </c>
      <c r="I73" s="2" t="str">
        <f t="shared" si="11"/>
        <v>-</v>
      </c>
      <c r="J73" t="str">
        <f t="shared" si="6"/>
        <v>ŠO Praga Praha A</v>
      </c>
      <c r="K73" s="2" t="str">
        <f t="shared" si="7"/>
        <v>út</v>
      </c>
      <c r="L73" s="5">
        <f t="shared" si="8"/>
        <v>43480</v>
      </c>
      <c r="M73" s="2" t="str">
        <f t="shared" si="9"/>
        <v>18.00</v>
      </c>
      <c r="N73" t="str">
        <f t="shared" si="12"/>
        <v>ano</v>
      </c>
      <c r="Q73" s="16" t="str">
        <f t="shared" si="13"/>
        <v>2019011511001</v>
      </c>
      <c r="S73" s="6">
        <f t="shared" si="14"/>
        <v>1</v>
      </c>
    </row>
    <row r="74" spans="1:19" ht="15">
      <c r="A74">
        <f>MATCH(TRUE,INDEX(vseut,$A73+1):posut,0)+$A73</f>
        <v>65</v>
      </c>
      <c r="B74">
        <f ca="1" t="shared" si="10"/>
        <v>65</v>
      </c>
      <c r="C74" s="26" t="str">
        <f aca="true" t="shared" si="15" ref="C74:C137">IF(ISNUMBER(A74),INDEX(doddil,A74),"")</f>
        <v>11006</v>
      </c>
      <c r="D74" s="26" t="str">
        <f aca="true" t="shared" si="16" ref="D74:D137">IF(ISNUMBER(A74),INDEX(hoddil,A74),"")</f>
        <v>11001</v>
      </c>
      <c r="E74" s="2" t="str">
        <f aca="true" t="shared" si="17" ref="E74:E137">IF(ISNUMBER($A74),INDEX(koloc,$A74),"")</f>
        <v>2.</v>
      </c>
      <c r="F74" s="2" t="str">
        <f aca="true" t="shared" si="18" ref="F74:F137">IF(ISNUMBER(A74),INDEX(skupic,A74),"")</f>
        <v>21</v>
      </c>
      <c r="G74" s="26" t="str">
        <f aca="true" t="shared" si="19" ref="G74:G137">IF(ISNUMBER(A74),INDEX(idut,A74),"")</f>
        <v>2126</v>
      </c>
      <c r="H74" t="str">
        <f aca="true" t="shared" si="20" ref="H74:H137">IF(ISNUMBER(A74),INDEX(doma,A74),"")</f>
        <v>TJ Pankrác F</v>
      </c>
      <c r="I74" s="2" t="str">
        <f t="shared" si="11"/>
        <v>-</v>
      </c>
      <c r="J74" t="str">
        <f aca="true" t="shared" si="21" ref="J74:J137">IF(ISNUMBER(A74),INDEX(venku,A74),"")</f>
        <v>TJ Bohemians Praha F</v>
      </c>
      <c r="K74" s="2" t="str">
        <f aca="true" t="shared" si="22" ref="K74:K137">IF(ISNUMBER(A74),INDEX(hraden,A74),"")</f>
        <v>út</v>
      </c>
      <c r="L74" s="5">
        <f aca="true" t="shared" si="23" ref="L74:L137">IF(ISNUMBER(A74),INDEX(kaldat,A74),"")</f>
        <v>43480</v>
      </c>
      <c r="M74" s="2" t="str">
        <f aca="true" t="shared" si="24" ref="M74:M137">IF(ISNUMBER(A74),INDEX(hracas,A74),"")</f>
        <v>17.30</v>
      </c>
      <c r="N74">
        <f t="shared" si="12"/>
      </c>
      <c r="Q74" s="16" t="str">
        <f t="shared" si="13"/>
        <v>2019011511006</v>
      </c>
      <c r="S74" s="6">
        <f t="shared" si="14"/>
        <v>1</v>
      </c>
    </row>
    <row r="75" spans="1:19" ht="15">
      <c r="A75">
        <f>MATCH(TRUE,INDEX(vseut,$A74+1):posut,0)+$A74</f>
        <v>66</v>
      </c>
      <c r="B75">
        <f aca="true" ca="1" t="shared" si="25" ref="B75:B138">IF(ISNUMBER($A75),OFFSET($B75,-1,0)+1,"")</f>
        <v>66</v>
      </c>
      <c r="C75" s="26" t="str">
        <f t="shared" si="15"/>
        <v>11062</v>
      </c>
      <c r="D75" s="26" t="str">
        <f t="shared" si="16"/>
        <v>11029</v>
      </c>
      <c r="E75" s="2" t="str">
        <f t="shared" si="17"/>
        <v>2.</v>
      </c>
      <c r="F75" s="2" t="str">
        <f t="shared" si="18"/>
        <v>22</v>
      </c>
      <c r="G75" s="26" t="str">
        <f t="shared" si="19"/>
        <v>2221</v>
      </c>
      <c r="H75" t="str">
        <f t="shared" si="20"/>
        <v>Kbel.šach. reprezentace B</v>
      </c>
      <c r="I75" s="2" t="str">
        <f aca="true" t="shared" si="26" ref="I75:I138">IF(ISNUMBER(A75),"-","")</f>
        <v>-</v>
      </c>
      <c r="J75" t="str">
        <f t="shared" si="21"/>
        <v>ŠK Smíchov B</v>
      </c>
      <c r="K75" s="2" t="str">
        <f t="shared" si="22"/>
        <v>út</v>
      </c>
      <c r="L75" s="5">
        <f t="shared" si="23"/>
        <v>43480</v>
      </c>
      <c r="M75" s="2" t="str">
        <f t="shared" si="24"/>
        <v>18.00</v>
      </c>
      <c r="N75">
        <f aca="true" t="shared" si="27" ref="N75:N138">IF(AND(ISNUMBER(A75),OR($F75="01",$F75="11",$F75="12",S75&gt;1)),"ano","")</f>
      </c>
      <c r="Q75" s="16" t="str">
        <f aca="true" t="shared" si="28" ref="Q75:Q138">TEXT(L75,"rrrrmmdd")&amp;C75</f>
        <v>2019011511062</v>
      </c>
      <c r="S75" s="6">
        <f aca="true" t="shared" si="29" ref="S75:S138">COUNTIF($Q$10:$Q$582,Q75)</f>
        <v>1</v>
      </c>
    </row>
    <row r="76" spans="1:19" ht="15">
      <c r="A76">
        <f>MATCH(TRUE,INDEX(vseut,$A75+1):posut,0)+$A75</f>
        <v>67</v>
      </c>
      <c r="B76">
        <f ca="1" t="shared" si="25"/>
        <v>67</v>
      </c>
      <c r="C76" s="26" t="str">
        <f t="shared" si="15"/>
        <v>11063</v>
      </c>
      <c r="D76" s="26" t="str">
        <f t="shared" si="16"/>
        <v>11032</v>
      </c>
      <c r="E76" s="2" t="str">
        <f t="shared" si="17"/>
        <v>2.</v>
      </c>
      <c r="F76" s="2" t="str">
        <f t="shared" si="18"/>
        <v>22</v>
      </c>
      <c r="G76" s="26" t="str">
        <f t="shared" si="19"/>
        <v>2225</v>
      </c>
      <c r="H76" t="str">
        <f t="shared" si="20"/>
        <v>Šachový klub Praha 4 "A"</v>
      </c>
      <c r="I76" s="2" t="str">
        <f t="shared" si="26"/>
        <v>-</v>
      </c>
      <c r="J76" t="str">
        <f t="shared" si="21"/>
        <v>DDM Praha 6 B</v>
      </c>
      <c r="K76" s="2" t="str">
        <f t="shared" si="22"/>
        <v>út</v>
      </c>
      <c r="L76" s="5">
        <f t="shared" si="23"/>
        <v>43480</v>
      </c>
      <c r="M76" s="2" t="str">
        <f t="shared" si="24"/>
        <v>18.00</v>
      </c>
      <c r="N76">
        <f t="shared" si="27"/>
      </c>
      <c r="Q76" s="16" t="str">
        <f t="shared" si="28"/>
        <v>2019011511063</v>
      </c>
      <c r="S76" s="6">
        <f t="shared" si="29"/>
        <v>1</v>
      </c>
    </row>
    <row r="77" spans="1:19" ht="15">
      <c r="A77">
        <f>MATCH(TRUE,INDEX(vseut,$A76+1):posut,0)+$A76</f>
        <v>68</v>
      </c>
      <c r="B77">
        <f ca="1" t="shared" si="25"/>
        <v>68</v>
      </c>
      <c r="C77" s="26" t="str">
        <f t="shared" si="15"/>
        <v>11050</v>
      </c>
      <c r="D77" s="26" t="str">
        <f t="shared" si="16"/>
        <v>11016</v>
      </c>
      <c r="E77" s="2" t="str">
        <f t="shared" si="17"/>
        <v>2.</v>
      </c>
      <c r="F77" s="2" t="str">
        <f t="shared" si="18"/>
        <v>22</v>
      </c>
      <c r="G77" s="26" t="str">
        <f t="shared" si="19"/>
        <v>2224</v>
      </c>
      <c r="H77" t="str">
        <f t="shared" si="20"/>
        <v>Unichess E</v>
      </c>
      <c r="I77" s="2" t="str">
        <f t="shared" si="26"/>
        <v>-</v>
      </c>
      <c r="J77" t="str">
        <f t="shared" si="21"/>
        <v>ŠO Praga Praha B</v>
      </c>
      <c r="K77" s="2" t="str">
        <f t="shared" si="22"/>
        <v>út</v>
      </c>
      <c r="L77" s="5">
        <f t="shared" si="23"/>
        <v>43480</v>
      </c>
      <c r="M77" s="2" t="str">
        <f t="shared" si="24"/>
        <v>18.00</v>
      </c>
      <c r="N77">
        <f t="shared" si="27"/>
      </c>
      <c r="Q77" s="16" t="str">
        <f t="shared" si="28"/>
        <v>2019011511050</v>
      </c>
      <c r="S77" s="6">
        <f t="shared" si="29"/>
        <v>1</v>
      </c>
    </row>
    <row r="78" spans="1:19" ht="15">
      <c r="A78">
        <f>MATCH(TRUE,INDEX(vseut,$A77+1):posut,0)+$A77</f>
        <v>69</v>
      </c>
      <c r="B78">
        <f ca="1" t="shared" si="25"/>
        <v>69</v>
      </c>
      <c r="C78" s="26" t="str">
        <f t="shared" si="15"/>
        <v>11028</v>
      </c>
      <c r="D78" s="26" t="str">
        <f t="shared" si="16"/>
        <v>11058</v>
      </c>
      <c r="E78" s="2" t="str">
        <f t="shared" si="17"/>
        <v>2.</v>
      </c>
      <c r="F78" s="2" t="str">
        <f t="shared" si="18"/>
        <v>31</v>
      </c>
      <c r="G78" s="26" t="str">
        <f t="shared" si="19"/>
        <v>3121</v>
      </c>
      <c r="H78" t="str">
        <f t="shared" si="20"/>
        <v>GROP - F</v>
      </c>
      <c r="I78" s="2" t="str">
        <f t="shared" si="26"/>
        <v>-</v>
      </c>
      <c r="J78" t="str">
        <f t="shared" si="21"/>
        <v>ŠK Mlejn A</v>
      </c>
      <c r="K78" s="2" t="str">
        <f t="shared" si="22"/>
        <v>út</v>
      </c>
      <c r="L78" s="5">
        <f t="shared" si="23"/>
        <v>43480</v>
      </c>
      <c r="M78" s="2" t="str">
        <f t="shared" si="24"/>
        <v>18.00</v>
      </c>
      <c r="N78">
        <f t="shared" si="27"/>
      </c>
      <c r="Q78" s="16" t="str">
        <f t="shared" si="28"/>
        <v>2019011511028</v>
      </c>
      <c r="S78" s="6">
        <f t="shared" si="29"/>
        <v>1</v>
      </c>
    </row>
    <row r="79" spans="1:19" ht="15">
      <c r="A79">
        <f>MATCH(TRUE,INDEX(vseut,$A78+1):posut,0)+$A78</f>
        <v>70</v>
      </c>
      <c r="B79">
        <f ca="1" t="shared" si="25"/>
        <v>70</v>
      </c>
      <c r="C79" s="26" t="str">
        <f t="shared" si="15"/>
        <v>11010</v>
      </c>
      <c r="D79" s="26" t="str">
        <f t="shared" si="16"/>
        <v>11055</v>
      </c>
      <c r="E79" s="2" t="str">
        <f t="shared" si="17"/>
        <v>2.</v>
      </c>
      <c r="F79" s="2" t="str">
        <f t="shared" si="18"/>
        <v>31</v>
      </c>
      <c r="G79" s="26" t="str">
        <f t="shared" si="19"/>
        <v>3122</v>
      </c>
      <c r="H79" t="str">
        <f t="shared" si="20"/>
        <v>ŠK Loko Praha D</v>
      </c>
      <c r="I79" s="2" t="str">
        <f t="shared" si="26"/>
        <v>-</v>
      </c>
      <c r="J79" t="str">
        <f t="shared" si="21"/>
        <v>Dukla G</v>
      </c>
      <c r="K79" s="2" t="str">
        <f t="shared" si="22"/>
        <v>út</v>
      </c>
      <c r="L79" s="5">
        <f t="shared" si="23"/>
        <v>43480</v>
      </c>
      <c r="M79" s="2" t="str">
        <f t="shared" si="24"/>
        <v>17.30</v>
      </c>
      <c r="N79">
        <f t="shared" si="27"/>
      </c>
      <c r="Q79" s="16" t="str">
        <f t="shared" si="28"/>
        <v>2019011511010</v>
      </c>
      <c r="S79" s="6">
        <f t="shared" si="29"/>
        <v>1</v>
      </c>
    </row>
    <row r="80" spans="1:19" ht="15">
      <c r="A80">
        <f>MATCH(TRUE,INDEX(vseut,$A79+1):posut,0)+$A79</f>
        <v>71</v>
      </c>
      <c r="B80">
        <f ca="1" t="shared" si="25"/>
        <v>71</v>
      </c>
      <c r="C80" s="26" t="str">
        <f t="shared" si="15"/>
        <v>11008</v>
      </c>
      <c r="D80" s="26" t="str">
        <f t="shared" si="16"/>
        <v>11014</v>
      </c>
      <c r="E80" s="2" t="str">
        <f t="shared" si="17"/>
        <v>2.</v>
      </c>
      <c r="F80" s="2" t="str">
        <f t="shared" si="18"/>
        <v>31</v>
      </c>
      <c r="G80" s="26" t="str">
        <f t="shared" si="19"/>
        <v>3125</v>
      </c>
      <c r="H80" t="str">
        <f t="shared" si="20"/>
        <v>USK Praha B</v>
      </c>
      <c r="I80" s="2" t="str">
        <f t="shared" si="26"/>
        <v>-</v>
      </c>
      <c r="J80" t="str">
        <f t="shared" si="21"/>
        <v>SK OAZA Praha G</v>
      </c>
      <c r="K80" s="2" t="str">
        <f t="shared" si="22"/>
        <v>út</v>
      </c>
      <c r="L80" s="5">
        <f t="shared" si="23"/>
        <v>43480</v>
      </c>
      <c r="M80" s="2" t="str">
        <f t="shared" si="24"/>
        <v>18.30</v>
      </c>
      <c r="N80">
        <f t="shared" si="27"/>
      </c>
      <c r="Q80" s="16" t="str">
        <f t="shared" si="28"/>
        <v>2019011511008</v>
      </c>
      <c r="S80" s="6">
        <f t="shared" si="29"/>
        <v>1</v>
      </c>
    </row>
    <row r="81" spans="1:19" ht="15">
      <c r="A81">
        <f>MATCH(TRUE,INDEX(vseut,$A80+1):posut,0)+$A80</f>
        <v>72</v>
      </c>
      <c r="B81">
        <f ca="1" t="shared" si="25"/>
        <v>72</v>
      </c>
      <c r="C81" s="26" t="str">
        <f t="shared" si="15"/>
        <v>11051</v>
      </c>
      <c r="D81" s="26" t="str">
        <f t="shared" si="16"/>
        <v>11002</v>
      </c>
      <c r="E81" s="2" t="str">
        <f t="shared" si="17"/>
        <v>2.</v>
      </c>
      <c r="F81" s="2" t="str">
        <f t="shared" si="18"/>
        <v>32</v>
      </c>
      <c r="G81" s="26" t="str">
        <f t="shared" si="19"/>
        <v>3226</v>
      </c>
      <c r="H81" t="str">
        <f t="shared" si="20"/>
        <v>Šachový klub Bohnice - B</v>
      </c>
      <c r="I81" s="2" t="str">
        <f t="shared" si="26"/>
        <v>-</v>
      </c>
      <c r="J81" t="str">
        <f t="shared" si="21"/>
        <v>ŠK Sokol Vyšehrad J</v>
      </c>
      <c r="K81" s="2" t="str">
        <f t="shared" si="22"/>
        <v>út</v>
      </c>
      <c r="L81" s="5">
        <f t="shared" si="23"/>
        <v>43480</v>
      </c>
      <c r="M81" s="2" t="str">
        <f t="shared" si="24"/>
        <v>17.30</v>
      </c>
      <c r="N81">
        <f t="shared" si="27"/>
      </c>
      <c r="Q81" s="16" t="str">
        <f t="shared" si="28"/>
        <v>2019011511051</v>
      </c>
      <c r="S81" s="6">
        <f t="shared" si="29"/>
        <v>1</v>
      </c>
    </row>
    <row r="82" spans="1:19" ht="15">
      <c r="A82">
        <f>MATCH(TRUE,INDEX(vseut,$A81+1):posut,0)+$A81</f>
        <v>73</v>
      </c>
      <c r="B82">
        <f ca="1" t="shared" si="25"/>
        <v>73</v>
      </c>
      <c r="C82" s="26" t="str">
        <f t="shared" si="15"/>
        <v>11011</v>
      </c>
      <c r="D82" s="26" t="str">
        <f t="shared" si="16"/>
        <v>11002</v>
      </c>
      <c r="E82" s="2" t="str">
        <f t="shared" si="17"/>
        <v>2.</v>
      </c>
      <c r="F82" s="2" t="str">
        <f t="shared" si="18"/>
        <v>33</v>
      </c>
      <c r="G82" s="26" t="str">
        <f t="shared" si="19"/>
        <v>3325</v>
      </c>
      <c r="H82" t="str">
        <f t="shared" si="20"/>
        <v>Sokol Praha Vršovice F</v>
      </c>
      <c r="I82" s="2" t="str">
        <f t="shared" si="26"/>
        <v>-</v>
      </c>
      <c r="J82" t="str">
        <f t="shared" si="21"/>
        <v>ŠK Sokol Vyšehrad I</v>
      </c>
      <c r="K82" s="2" t="str">
        <f t="shared" si="22"/>
        <v>út</v>
      </c>
      <c r="L82" s="5">
        <f t="shared" si="23"/>
        <v>43480</v>
      </c>
      <c r="M82" s="2" t="str">
        <f t="shared" si="24"/>
        <v>17.30</v>
      </c>
      <c r="N82">
        <f t="shared" si="27"/>
      </c>
      <c r="Q82" s="16" t="str">
        <f t="shared" si="28"/>
        <v>2019011511011</v>
      </c>
      <c r="S82" s="6">
        <f t="shared" si="29"/>
        <v>1</v>
      </c>
    </row>
    <row r="83" spans="1:19" ht="15">
      <c r="A83">
        <f>MATCH(TRUE,INDEX(vseut,$A82+1):posut,0)+$A82</f>
        <v>74</v>
      </c>
      <c r="B83">
        <f ca="1" t="shared" si="25"/>
        <v>74</v>
      </c>
      <c r="C83" s="26" t="str">
        <f t="shared" si="15"/>
        <v>11033</v>
      </c>
      <c r="D83" s="26" t="str">
        <f t="shared" si="16"/>
        <v>11016</v>
      </c>
      <c r="E83" s="2" t="str">
        <f t="shared" si="17"/>
        <v>2.</v>
      </c>
      <c r="F83" s="2" t="str">
        <f t="shared" si="18"/>
        <v>33</v>
      </c>
      <c r="G83" s="26" t="str">
        <f t="shared" si="19"/>
        <v>3323</v>
      </c>
      <c r="H83" t="str">
        <f t="shared" si="20"/>
        <v>TJ Zora Praha A</v>
      </c>
      <c r="I83" s="2" t="str">
        <f t="shared" si="26"/>
        <v>-</v>
      </c>
      <c r="J83" t="str">
        <f t="shared" si="21"/>
        <v>ŠO Praga Praha E</v>
      </c>
      <c r="K83" s="2" t="str">
        <f t="shared" si="22"/>
        <v>út</v>
      </c>
      <c r="L83" s="5">
        <f t="shared" si="23"/>
        <v>43480</v>
      </c>
      <c r="M83" s="2" t="str">
        <f t="shared" si="24"/>
        <v>18.00</v>
      </c>
      <c r="N83">
        <f t="shared" si="27"/>
      </c>
      <c r="Q83" s="16" t="str">
        <f t="shared" si="28"/>
        <v>2019011511033</v>
      </c>
      <c r="S83" s="6">
        <f t="shared" si="29"/>
        <v>1</v>
      </c>
    </row>
    <row r="84" spans="1:19" ht="15">
      <c r="A84">
        <f>MATCH(TRUE,INDEX(vseut,$A83+1):posut,0)+$A83</f>
        <v>75</v>
      </c>
      <c r="B84">
        <f ca="1" t="shared" si="25"/>
        <v>75</v>
      </c>
      <c r="C84" s="26" t="str">
        <f t="shared" si="15"/>
        <v>11016</v>
      </c>
      <c r="D84" s="26" t="str">
        <f t="shared" si="16"/>
        <v>11013</v>
      </c>
      <c r="E84" s="2" t="str">
        <f t="shared" si="17"/>
        <v>2.</v>
      </c>
      <c r="F84" s="2" t="str">
        <f t="shared" si="18"/>
        <v>34</v>
      </c>
      <c r="G84" s="26" t="str">
        <f t="shared" si="19"/>
        <v>3424</v>
      </c>
      <c r="H84" t="str">
        <f t="shared" si="20"/>
        <v>ŠO Praga Praha C</v>
      </c>
      <c r="I84" s="2" t="str">
        <f t="shared" si="26"/>
        <v>-</v>
      </c>
      <c r="J84" t="str">
        <f t="shared" si="21"/>
        <v>ŠK Teplárna Malešice</v>
      </c>
      <c r="K84" s="2" t="str">
        <f t="shared" si="22"/>
        <v>út</v>
      </c>
      <c r="L84" s="5">
        <f t="shared" si="23"/>
        <v>43480</v>
      </c>
      <c r="M84" s="2" t="str">
        <f t="shared" si="24"/>
        <v>18.00</v>
      </c>
      <c r="N84">
        <f t="shared" si="27"/>
      </c>
      <c r="Q84" s="16" t="str">
        <f t="shared" si="28"/>
        <v>2019011511016</v>
      </c>
      <c r="S84" s="6">
        <f t="shared" si="29"/>
        <v>1</v>
      </c>
    </row>
    <row r="85" spans="1:19" ht="15">
      <c r="A85">
        <f>MATCH(TRUE,INDEX(vseut,$A84+1):posut,0)+$A84</f>
        <v>76</v>
      </c>
      <c r="B85">
        <f ca="1" t="shared" si="25"/>
        <v>76</v>
      </c>
      <c r="C85" s="26" t="str">
        <f t="shared" si="15"/>
        <v>11010</v>
      </c>
      <c r="D85" s="26" t="str">
        <f t="shared" si="16"/>
        <v>11006</v>
      </c>
      <c r="E85" s="2" t="str">
        <f t="shared" si="17"/>
        <v>2.</v>
      </c>
      <c r="F85" s="2" t="str">
        <f t="shared" si="18"/>
        <v>01</v>
      </c>
      <c r="G85" s="26" t="str">
        <f t="shared" si="19"/>
        <v>0122</v>
      </c>
      <c r="H85" t="str">
        <f t="shared" si="20"/>
        <v>ŠK Loko Praha A</v>
      </c>
      <c r="I85" s="2" t="str">
        <f t="shared" si="26"/>
        <v>-</v>
      </c>
      <c r="J85" t="str">
        <f t="shared" si="21"/>
        <v>TJ Pankrác C</v>
      </c>
      <c r="K85" s="2" t="str">
        <f t="shared" si="22"/>
        <v>st</v>
      </c>
      <c r="L85" s="5">
        <f t="shared" si="23"/>
        <v>43481</v>
      </c>
      <c r="M85" s="2" t="str">
        <f t="shared" si="24"/>
        <v>17.30</v>
      </c>
      <c r="N85" t="str">
        <f t="shared" si="27"/>
        <v>ano</v>
      </c>
      <c r="Q85" s="16" t="str">
        <f t="shared" si="28"/>
        <v>2019011611010</v>
      </c>
      <c r="S85" s="6">
        <f t="shared" si="29"/>
        <v>1</v>
      </c>
    </row>
    <row r="86" spans="1:19" ht="15">
      <c r="A86">
        <f>MATCH(TRUE,INDEX(vseut,$A85+1):posut,0)+$A85</f>
        <v>77</v>
      </c>
      <c r="B86">
        <f ca="1" t="shared" si="25"/>
        <v>77</v>
      </c>
      <c r="C86" s="26" t="str">
        <f t="shared" si="15"/>
        <v>11001</v>
      </c>
      <c r="D86" s="26" t="str">
        <f t="shared" si="16"/>
        <v>11011</v>
      </c>
      <c r="E86" s="2" t="str">
        <f t="shared" si="17"/>
        <v>2.</v>
      </c>
      <c r="F86" s="2" t="str">
        <f t="shared" si="18"/>
        <v>01</v>
      </c>
      <c r="G86" s="26" t="str">
        <f t="shared" si="19"/>
        <v>0124</v>
      </c>
      <c r="H86" t="str">
        <f t="shared" si="20"/>
        <v>TJ Bohemians Praha B</v>
      </c>
      <c r="I86" s="2" t="str">
        <f t="shared" si="26"/>
        <v>-</v>
      </c>
      <c r="J86" t="str">
        <f t="shared" si="21"/>
        <v>Sokol Praha Vršovice B</v>
      </c>
      <c r="K86" s="2" t="str">
        <f t="shared" si="22"/>
        <v>st</v>
      </c>
      <c r="L86" s="5">
        <f t="shared" si="23"/>
        <v>43481</v>
      </c>
      <c r="M86" s="2" t="str">
        <f t="shared" si="24"/>
        <v>18.00</v>
      </c>
      <c r="N86" t="str">
        <f t="shared" si="27"/>
        <v>ano</v>
      </c>
      <c r="Q86" s="16" t="str">
        <f t="shared" si="28"/>
        <v>2019011611001</v>
      </c>
      <c r="S86" s="6">
        <f t="shared" si="29"/>
        <v>1</v>
      </c>
    </row>
    <row r="87" spans="1:19" ht="15">
      <c r="A87">
        <f>MATCH(TRUE,INDEX(vseut,$A86+1):posut,0)+$A86</f>
        <v>78</v>
      </c>
      <c r="B87">
        <f ca="1" t="shared" si="25"/>
        <v>78</v>
      </c>
      <c r="C87" s="26" t="str">
        <f t="shared" si="15"/>
        <v>11015</v>
      </c>
      <c r="D87" s="26" t="str">
        <f t="shared" si="16"/>
        <v>11002</v>
      </c>
      <c r="E87" s="2" t="str">
        <f t="shared" si="17"/>
        <v>2.</v>
      </c>
      <c r="F87" s="2" t="str">
        <f t="shared" si="18"/>
        <v>12</v>
      </c>
      <c r="G87" s="26" t="str">
        <f t="shared" si="19"/>
        <v>1223</v>
      </c>
      <c r="H87" t="str">
        <f t="shared" si="20"/>
        <v>TJ Kobylisy D</v>
      </c>
      <c r="I87" s="2" t="str">
        <f t="shared" si="26"/>
        <v>-</v>
      </c>
      <c r="J87" t="str">
        <f t="shared" si="21"/>
        <v>ŠK Sokol Vyšehrad F</v>
      </c>
      <c r="K87" s="2" t="str">
        <f t="shared" si="22"/>
        <v>st</v>
      </c>
      <c r="L87" s="5">
        <f t="shared" si="23"/>
        <v>43481</v>
      </c>
      <c r="M87" s="2" t="str">
        <f t="shared" si="24"/>
        <v>18.00</v>
      </c>
      <c r="N87" t="str">
        <f t="shared" si="27"/>
        <v>ano</v>
      </c>
      <c r="Q87" s="16" t="str">
        <f t="shared" si="28"/>
        <v>2019011611015</v>
      </c>
      <c r="S87" s="6">
        <f t="shared" si="29"/>
        <v>1</v>
      </c>
    </row>
    <row r="88" spans="1:19" ht="15">
      <c r="A88">
        <f>MATCH(TRUE,INDEX(vseut,$A87+1):posut,0)+$A87</f>
        <v>79</v>
      </c>
      <c r="B88">
        <f ca="1" t="shared" si="25"/>
        <v>79</v>
      </c>
      <c r="C88" s="26" t="str">
        <f t="shared" si="15"/>
        <v>11014</v>
      </c>
      <c r="D88" s="26" t="str">
        <f t="shared" si="16"/>
        <v>11011</v>
      </c>
      <c r="E88" s="2" t="str">
        <f t="shared" si="17"/>
        <v>2.</v>
      </c>
      <c r="F88" s="2" t="str">
        <f t="shared" si="18"/>
        <v>21</v>
      </c>
      <c r="G88" s="26" t="str">
        <f t="shared" si="19"/>
        <v>2123</v>
      </c>
      <c r="H88" t="str">
        <f t="shared" si="20"/>
        <v>SK OAZA Praha D</v>
      </c>
      <c r="I88" s="2" t="str">
        <f t="shared" si="26"/>
        <v>-</v>
      </c>
      <c r="J88" t="str">
        <f t="shared" si="21"/>
        <v>Sokol Praha Vršovice D</v>
      </c>
      <c r="K88" s="2" t="str">
        <f t="shared" si="22"/>
        <v>st</v>
      </c>
      <c r="L88" s="5">
        <f t="shared" si="23"/>
        <v>43481</v>
      </c>
      <c r="M88" s="2" t="str">
        <f t="shared" si="24"/>
        <v>18.00</v>
      </c>
      <c r="N88">
        <f t="shared" si="27"/>
      </c>
      <c r="Q88" s="16" t="str">
        <f t="shared" si="28"/>
        <v>2019011611014</v>
      </c>
      <c r="S88" s="6">
        <f t="shared" si="29"/>
        <v>1</v>
      </c>
    </row>
    <row r="89" spans="1:19" ht="15">
      <c r="A89">
        <f>MATCH(TRUE,INDEX(vseut,$A88+1):posut,0)+$A88</f>
        <v>80</v>
      </c>
      <c r="B89">
        <f ca="1" t="shared" si="25"/>
        <v>80</v>
      </c>
      <c r="C89" s="26" t="str">
        <f t="shared" si="15"/>
        <v>11060</v>
      </c>
      <c r="D89" s="26" t="str">
        <f t="shared" si="16"/>
        <v>11050</v>
      </c>
      <c r="E89" s="2" t="str">
        <f t="shared" si="17"/>
        <v>2.</v>
      </c>
      <c r="F89" s="2" t="str">
        <f t="shared" si="18"/>
        <v>21</v>
      </c>
      <c r="G89" s="26" t="str">
        <f t="shared" si="19"/>
        <v>2125</v>
      </c>
      <c r="H89" t="str">
        <f t="shared" si="20"/>
        <v>Steinitz-Makabi Praha</v>
      </c>
      <c r="I89" s="2" t="str">
        <f t="shared" si="26"/>
        <v>-</v>
      </c>
      <c r="J89" t="str">
        <f t="shared" si="21"/>
        <v>Unichess Ž</v>
      </c>
      <c r="K89" s="2" t="str">
        <f t="shared" si="22"/>
        <v>st</v>
      </c>
      <c r="L89" s="5">
        <f t="shared" si="23"/>
        <v>43481</v>
      </c>
      <c r="M89" s="2" t="str">
        <f t="shared" si="24"/>
        <v>18.00</v>
      </c>
      <c r="N89">
        <f t="shared" si="27"/>
      </c>
      <c r="Q89" s="16" t="str">
        <f t="shared" si="28"/>
        <v>2019011611060</v>
      </c>
      <c r="S89" s="6">
        <f t="shared" si="29"/>
        <v>1</v>
      </c>
    </row>
    <row r="90" spans="1:19" ht="15">
      <c r="A90">
        <f>MATCH(TRUE,INDEX(vseut,$A89+1):posut,0)+$A89</f>
        <v>81</v>
      </c>
      <c r="B90">
        <f ca="1" t="shared" si="25"/>
        <v>81</v>
      </c>
      <c r="C90" s="26" t="str">
        <f t="shared" si="15"/>
        <v>11002</v>
      </c>
      <c r="D90" s="26" t="str">
        <f t="shared" si="16"/>
        <v>11028</v>
      </c>
      <c r="E90" s="2" t="str">
        <f t="shared" si="17"/>
        <v>2.</v>
      </c>
      <c r="F90" s="2" t="str">
        <f t="shared" si="18"/>
        <v>21</v>
      </c>
      <c r="G90" s="26" t="str">
        <f t="shared" si="19"/>
        <v>2124</v>
      </c>
      <c r="H90" t="str">
        <f t="shared" si="20"/>
        <v>ŠK Sokol Vyšehrad G</v>
      </c>
      <c r="I90" s="2" t="str">
        <f t="shared" si="26"/>
        <v>-</v>
      </c>
      <c r="J90" t="str">
        <f t="shared" si="21"/>
        <v>GROP - D</v>
      </c>
      <c r="K90" s="2" t="str">
        <f t="shared" si="22"/>
        <v>st</v>
      </c>
      <c r="L90" s="5">
        <f t="shared" si="23"/>
        <v>43481</v>
      </c>
      <c r="M90" s="2" t="str">
        <f t="shared" si="24"/>
        <v>18.00</v>
      </c>
      <c r="N90">
        <f t="shared" si="27"/>
      </c>
      <c r="Q90" s="16" t="str">
        <f t="shared" si="28"/>
        <v>2019011611002</v>
      </c>
      <c r="S90" s="6">
        <f t="shared" si="29"/>
        <v>1</v>
      </c>
    </row>
    <row r="91" spans="1:19" ht="15">
      <c r="A91">
        <f>MATCH(TRUE,INDEX(vseut,$A90+1):posut,0)+$A90</f>
        <v>82</v>
      </c>
      <c r="B91">
        <f ca="1" t="shared" si="25"/>
        <v>82</v>
      </c>
      <c r="C91" s="26" t="str">
        <f t="shared" si="15"/>
        <v>11051</v>
      </c>
      <c r="D91" s="26" t="str">
        <f t="shared" si="16"/>
        <v>11053</v>
      </c>
      <c r="E91" s="2" t="str">
        <f t="shared" si="17"/>
        <v>2.</v>
      </c>
      <c r="F91" s="2" t="str">
        <f t="shared" si="18"/>
        <v>31</v>
      </c>
      <c r="G91" s="26" t="str">
        <f t="shared" si="19"/>
        <v>3126</v>
      </c>
      <c r="H91" t="str">
        <f t="shared" si="20"/>
        <v>Šachový klub Bohnice - D</v>
      </c>
      <c r="I91" s="2" t="str">
        <f t="shared" si="26"/>
        <v>-</v>
      </c>
      <c r="J91" t="str">
        <f t="shared" si="21"/>
        <v>SK Lokomotiva Radlice A</v>
      </c>
      <c r="K91" s="2" t="str">
        <f t="shared" si="22"/>
        <v>st</v>
      </c>
      <c r="L91" s="5">
        <f t="shared" si="23"/>
        <v>43481</v>
      </c>
      <c r="M91" s="2" t="str">
        <f t="shared" si="24"/>
        <v>17.30</v>
      </c>
      <c r="N91">
        <f t="shared" si="27"/>
      </c>
      <c r="Q91" s="16" t="str">
        <f t="shared" si="28"/>
        <v>2019011611051</v>
      </c>
      <c r="S91" s="6">
        <f t="shared" si="29"/>
        <v>1</v>
      </c>
    </row>
    <row r="92" spans="1:19" ht="15">
      <c r="A92">
        <f>MATCH(TRUE,INDEX(vseut,$A91+1):posut,0)+$A91</f>
        <v>83</v>
      </c>
      <c r="B92">
        <f ca="1" t="shared" si="25"/>
        <v>83</v>
      </c>
      <c r="C92" s="26" t="str">
        <f t="shared" si="15"/>
        <v>11016</v>
      </c>
      <c r="D92" s="26" t="str">
        <f t="shared" si="16"/>
        <v>11015</v>
      </c>
      <c r="E92" s="2" t="str">
        <f t="shared" si="17"/>
        <v>2.</v>
      </c>
      <c r="F92" s="2" t="str">
        <f t="shared" si="18"/>
        <v>31</v>
      </c>
      <c r="G92" s="26" t="str">
        <f t="shared" si="19"/>
        <v>3124</v>
      </c>
      <c r="H92" t="str">
        <f t="shared" si="20"/>
        <v>ŠO Praga Praha D</v>
      </c>
      <c r="I92" s="2" t="str">
        <f t="shared" si="26"/>
        <v>-</v>
      </c>
      <c r="J92" t="str">
        <f t="shared" si="21"/>
        <v>TJ Kobylisy F</v>
      </c>
      <c r="K92" s="2" t="str">
        <f t="shared" si="22"/>
        <v>st</v>
      </c>
      <c r="L92" s="5">
        <f t="shared" si="23"/>
        <v>43481</v>
      </c>
      <c r="M92" s="2" t="str">
        <f t="shared" si="24"/>
        <v>18.00</v>
      </c>
      <c r="N92">
        <f t="shared" si="27"/>
      </c>
      <c r="Q92" s="16" t="str">
        <f t="shared" si="28"/>
        <v>2019011611016</v>
      </c>
      <c r="S92" s="6">
        <f t="shared" si="29"/>
        <v>1</v>
      </c>
    </row>
    <row r="93" spans="1:19" ht="15">
      <c r="A93">
        <f>MATCH(TRUE,INDEX(vseut,$A92+1):posut,0)+$A92</f>
        <v>84</v>
      </c>
      <c r="B93">
        <f ca="1" t="shared" si="25"/>
        <v>84</v>
      </c>
      <c r="C93" s="26" t="str">
        <f t="shared" si="15"/>
        <v>11020</v>
      </c>
      <c r="D93" s="26" t="str">
        <f t="shared" si="16"/>
        <v>11004</v>
      </c>
      <c r="E93" s="2" t="str">
        <f t="shared" si="17"/>
        <v>2.</v>
      </c>
      <c r="F93" s="2" t="str">
        <f t="shared" si="18"/>
        <v>32</v>
      </c>
      <c r="G93" s="26" t="str">
        <f t="shared" si="19"/>
        <v>3225</v>
      </c>
      <c r="H93" t="str">
        <f t="shared" si="20"/>
        <v>ŠK Mahrla C</v>
      </c>
      <c r="I93" s="2" t="str">
        <f t="shared" si="26"/>
        <v>-</v>
      </c>
      <c r="J93" t="str">
        <f t="shared" si="21"/>
        <v>ŠK DP Praha H - PORG</v>
      </c>
      <c r="K93" s="2" t="str">
        <f t="shared" si="22"/>
        <v>st</v>
      </c>
      <c r="L93" s="5">
        <f t="shared" si="23"/>
        <v>43481</v>
      </c>
      <c r="M93" s="2" t="str">
        <f t="shared" si="24"/>
        <v>17.30</v>
      </c>
      <c r="N93">
        <f t="shared" si="27"/>
      </c>
      <c r="Q93" s="16" t="str">
        <f t="shared" si="28"/>
        <v>2019011611020</v>
      </c>
      <c r="S93" s="6">
        <f t="shared" si="29"/>
        <v>1</v>
      </c>
    </row>
    <row r="94" spans="1:19" ht="15">
      <c r="A94">
        <f>MATCH(TRUE,INDEX(vseut,$A93+1):posut,0)+$A93</f>
        <v>85</v>
      </c>
      <c r="B94">
        <f ca="1" t="shared" si="25"/>
        <v>85</v>
      </c>
      <c r="C94" s="26" t="str">
        <f t="shared" si="15"/>
        <v>11032</v>
      </c>
      <c r="D94" s="26" t="str">
        <f t="shared" si="16"/>
        <v>11015</v>
      </c>
      <c r="E94" s="2" t="str">
        <f t="shared" si="17"/>
        <v>2.</v>
      </c>
      <c r="F94" s="2" t="str">
        <f t="shared" si="18"/>
        <v>01</v>
      </c>
      <c r="G94" s="26" t="str">
        <f t="shared" si="19"/>
        <v>0126</v>
      </c>
      <c r="H94" t="str">
        <f t="shared" si="20"/>
        <v>DDM Praha 6 A</v>
      </c>
      <c r="I94" s="2" t="str">
        <f t="shared" si="26"/>
        <v>-</v>
      </c>
      <c r="J94" t="str">
        <f t="shared" si="21"/>
        <v>TJ Kobylisy B</v>
      </c>
      <c r="K94" s="2" t="str">
        <f t="shared" si="22"/>
        <v>čt</v>
      </c>
      <c r="L94" s="5">
        <f t="shared" si="23"/>
        <v>43482</v>
      </c>
      <c r="M94" s="2" t="str">
        <f t="shared" si="24"/>
        <v>18.00</v>
      </c>
      <c r="N94" t="str">
        <f t="shared" si="27"/>
        <v>ano</v>
      </c>
      <c r="Q94" s="16" t="str">
        <f t="shared" si="28"/>
        <v>2019011711032</v>
      </c>
      <c r="S94" s="6">
        <f t="shared" si="29"/>
        <v>1</v>
      </c>
    </row>
    <row r="95" spans="1:19" ht="15">
      <c r="A95">
        <f>MATCH(TRUE,INDEX(vseut,$A94+1):posut,0)+$A94</f>
        <v>86</v>
      </c>
      <c r="B95">
        <f ca="1" t="shared" si="25"/>
        <v>86</v>
      </c>
      <c r="C95" s="26" t="str">
        <f t="shared" si="15"/>
        <v>11014</v>
      </c>
      <c r="D95" s="26" t="str">
        <f t="shared" si="16"/>
        <v>11012</v>
      </c>
      <c r="E95" s="2" t="str">
        <f t="shared" si="17"/>
        <v>2.</v>
      </c>
      <c r="F95" s="2" t="str">
        <f t="shared" si="18"/>
        <v>01</v>
      </c>
      <c r="G95" s="26" t="str">
        <f t="shared" si="19"/>
        <v>0127</v>
      </c>
      <c r="H95" t="str">
        <f t="shared" si="20"/>
        <v>SK OAZA Praha B</v>
      </c>
      <c r="I95" s="2" t="str">
        <f t="shared" si="26"/>
        <v>-</v>
      </c>
      <c r="J95" t="str">
        <f t="shared" si="21"/>
        <v>ŠK Viktoria Žižkov A</v>
      </c>
      <c r="K95" s="2" t="str">
        <f t="shared" si="22"/>
        <v>čt</v>
      </c>
      <c r="L95" s="5">
        <f t="shared" si="23"/>
        <v>43482</v>
      </c>
      <c r="M95" s="2" t="str">
        <f t="shared" si="24"/>
        <v>18.00</v>
      </c>
      <c r="N95" t="str">
        <f t="shared" si="27"/>
        <v>ano</v>
      </c>
      <c r="Q95" s="16" t="str">
        <f t="shared" si="28"/>
        <v>2019011711014</v>
      </c>
      <c r="S95" s="6">
        <f t="shared" si="29"/>
        <v>2</v>
      </c>
    </row>
    <row r="96" spans="1:19" ht="15">
      <c r="A96">
        <f>MATCH(TRUE,INDEX(vseut,$A95+1):posut,0)+$A95</f>
        <v>87</v>
      </c>
      <c r="B96">
        <f ca="1" t="shared" si="25"/>
        <v>87</v>
      </c>
      <c r="C96" s="26" t="str">
        <f t="shared" si="15"/>
        <v>11020</v>
      </c>
      <c r="D96" s="26" t="str">
        <f t="shared" si="16"/>
        <v>11055</v>
      </c>
      <c r="E96" s="2" t="str">
        <f t="shared" si="17"/>
        <v>2.</v>
      </c>
      <c r="F96" s="2" t="str">
        <f t="shared" si="18"/>
        <v>11</v>
      </c>
      <c r="G96" s="26" t="str">
        <f t="shared" si="19"/>
        <v>1125</v>
      </c>
      <c r="H96" t="str">
        <f t="shared" si="20"/>
        <v>ŠK Mahrla B</v>
      </c>
      <c r="I96" s="2" t="str">
        <f t="shared" si="26"/>
        <v>-</v>
      </c>
      <c r="J96" t="str">
        <f t="shared" si="21"/>
        <v>Dukla D</v>
      </c>
      <c r="K96" s="2" t="str">
        <f t="shared" si="22"/>
        <v>čt</v>
      </c>
      <c r="L96" s="5">
        <f t="shared" si="23"/>
        <v>43482</v>
      </c>
      <c r="M96" s="2" t="str">
        <f t="shared" si="24"/>
        <v>17.30</v>
      </c>
      <c r="N96" t="str">
        <f t="shared" si="27"/>
        <v>ano</v>
      </c>
      <c r="Q96" s="16" t="str">
        <f t="shared" si="28"/>
        <v>2019011711020</v>
      </c>
      <c r="S96" s="6">
        <f t="shared" si="29"/>
        <v>1</v>
      </c>
    </row>
    <row r="97" spans="1:19" ht="15">
      <c r="A97">
        <f>MATCH(TRUE,INDEX(vseut,$A96+1):posut,0)+$A96</f>
        <v>88</v>
      </c>
      <c r="B97">
        <f ca="1" t="shared" si="25"/>
        <v>88</v>
      </c>
      <c r="C97" s="26" t="str">
        <f t="shared" si="15"/>
        <v>11050</v>
      </c>
      <c r="D97" s="26" t="str">
        <f t="shared" si="16"/>
        <v>11011</v>
      </c>
      <c r="E97" s="2" t="str">
        <f t="shared" si="17"/>
        <v>2.</v>
      </c>
      <c r="F97" s="2" t="str">
        <f t="shared" si="18"/>
        <v>11</v>
      </c>
      <c r="G97" s="26" t="str">
        <f t="shared" si="19"/>
        <v>1123</v>
      </c>
      <c r="H97" t="str">
        <f t="shared" si="20"/>
        <v>Unichess D</v>
      </c>
      <c r="I97" s="2" t="str">
        <f t="shared" si="26"/>
        <v>-</v>
      </c>
      <c r="J97" t="str">
        <f t="shared" si="21"/>
        <v>Sokol Praha Vršovice C</v>
      </c>
      <c r="K97" s="2" t="str">
        <f t="shared" si="22"/>
        <v>čt</v>
      </c>
      <c r="L97" s="5">
        <f t="shared" si="23"/>
        <v>43482</v>
      </c>
      <c r="M97" s="2" t="str">
        <f t="shared" si="24"/>
        <v>18.00</v>
      </c>
      <c r="N97" t="str">
        <f t="shared" si="27"/>
        <v>ano</v>
      </c>
      <c r="Q97" s="16" t="str">
        <f t="shared" si="28"/>
        <v>2019011711050</v>
      </c>
      <c r="S97" s="6">
        <f t="shared" si="29"/>
        <v>1</v>
      </c>
    </row>
    <row r="98" spans="1:19" ht="15">
      <c r="A98">
        <f>MATCH(TRUE,INDEX(vseut,$A97+1):posut,0)+$A97</f>
        <v>89</v>
      </c>
      <c r="B98">
        <f ca="1" t="shared" si="25"/>
        <v>89</v>
      </c>
      <c r="C98" s="26" t="str">
        <f t="shared" si="15"/>
        <v>11006</v>
      </c>
      <c r="D98" s="26" t="str">
        <f t="shared" si="16"/>
        <v>11055</v>
      </c>
      <c r="E98" s="2" t="str">
        <f t="shared" si="17"/>
        <v>2.</v>
      </c>
      <c r="F98" s="2" t="str">
        <f t="shared" si="18"/>
        <v>12</v>
      </c>
      <c r="G98" s="26" t="str">
        <f t="shared" si="19"/>
        <v>1221</v>
      </c>
      <c r="H98" t="str">
        <f t="shared" si="20"/>
        <v>TJ Pankrác E</v>
      </c>
      <c r="I98" s="2" t="str">
        <f t="shared" si="26"/>
        <v>-</v>
      </c>
      <c r="J98" t="str">
        <f t="shared" si="21"/>
        <v>Dukla C</v>
      </c>
      <c r="K98" s="2" t="str">
        <f t="shared" si="22"/>
        <v>čt</v>
      </c>
      <c r="L98" s="5">
        <f t="shared" si="23"/>
        <v>43482</v>
      </c>
      <c r="M98" s="2" t="str">
        <f t="shared" si="24"/>
        <v>18.00</v>
      </c>
      <c r="N98" t="str">
        <f t="shared" si="27"/>
        <v>ano</v>
      </c>
      <c r="Q98" s="16" t="str">
        <f t="shared" si="28"/>
        <v>2019011711006</v>
      </c>
      <c r="S98" s="6">
        <f t="shared" si="29"/>
        <v>1</v>
      </c>
    </row>
    <row r="99" spans="1:19" ht="15">
      <c r="A99">
        <f>MATCH(TRUE,INDEX(vseut,$A98+1):posut,0)+$A98</f>
        <v>90</v>
      </c>
      <c r="B99">
        <f ca="1" t="shared" si="25"/>
        <v>90</v>
      </c>
      <c r="C99" s="26" t="str">
        <f t="shared" si="15"/>
        <v>11008</v>
      </c>
      <c r="D99" s="26" t="str">
        <f t="shared" si="16"/>
        <v>11028</v>
      </c>
      <c r="E99" s="2" t="str">
        <f t="shared" si="17"/>
        <v>2.</v>
      </c>
      <c r="F99" s="2" t="str">
        <f t="shared" si="18"/>
        <v>12</v>
      </c>
      <c r="G99" s="26" t="str">
        <f t="shared" si="19"/>
        <v>1222</v>
      </c>
      <c r="H99" t="str">
        <f t="shared" si="20"/>
        <v>USK Praha A</v>
      </c>
      <c r="I99" s="2" t="str">
        <f t="shared" si="26"/>
        <v>-</v>
      </c>
      <c r="J99" t="str">
        <f t="shared" si="21"/>
        <v>GROP Classical Chess</v>
      </c>
      <c r="K99" s="2" t="str">
        <f t="shared" si="22"/>
        <v>čt</v>
      </c>
      <c r="L99" s="5">
        <f t="shared" si="23"/>
        <v>43482</v>
      </c>
      <c r="M99" s="2" t="str">
        <f t="shared" si="24"/>
        <v>18.30</v>
      </c>
      <c r="N99" t="str">
        <f t="shared" si="27"/>
        <v>ano</v>
      </c>
      <c r="Q99" s="16" t="str">
        <f t="shared" si="28"/>
        <v>2019011711008</v>
      </c>
      <c r="S99" s="6">
        <f t="shared" si="29"/>
        <v>1</v>
      </c>
    </row>
    <row r="100" spans="1:19" ht="15">
      <c r="A100">
        <f>MATCH(TRUE,INDEX(vseut,$A99+1):posut,0)+$A99</f>
        <v>91</v>
      </c>
      <c r="B100">
        <f ca="1" t="shared" si="25"/>
        <v>91</v>
      </c>
      <c r="C100" s="26" t="str">
        <f t="shared" si="15"/>
        <v>11062</v>
      </c>
      <c r="D100" s="26" t="str">
        <f t="shared" si="16"/>
        <v>11004</v>
      </c>
      <c r="E100" s="2" t="str">
        <f t="shared" si="17"/>
        <v>2.</v>
      </c>
      <c r="F100" s="2" t="str">
        <f t="shared" si="18"/>
        <v>21</v>
      </c>
      <c r="G100" s="26" t="str">
        <f t="shared" si="19"/>
        <v>2121</v>
      </c>
      <c r="H100" t="str">
        <f t="shared" si="20"/>
        <v>Kbel.šach. reprezentace A</v>
      </c>
      <c r="I100" s="2" t="str">
        <f t="shared" si="26"/>
        <v>-</v>
      </c>
      <c r="J100" t="str">
        <f t="shared" si="21"/>
        <v>ŠK DP Praha C - VŠFS</v>
      </c>
      <c r="K100" s="2" t="str">
        <f t="shared" si="22"/>
        <v>čt</v>
      </c>
      <c r="L100" s="5">
        <f t="shared" si="23"/>
        <v>43482</v>
      </c>
      <c r="M100" s="2" t="str">
        <f t="shared" si="24"/>
        <v>18.00</v>
      </c>
      <c r="N100">
        <f t="shared" si="27"/>
      </c>
      <c r="Q100" s="16" t="str">
        <f t="shared" si="28"/>
        <v>2019011711062</v>
      </c>
      <c r="S100" s="6">
        <f t="shared" si="29"/>
        <v>1</v>
      </c>
    </row>
    <row r="101" spans="1:19" ht="15">
      <c r="A101">
        <f>MATCH(TRUE,INDEX(vseut,$A100+1):posut,0)+$A100</f>
        <v>92</v>
      </c>
      <c r="B101">
        <f ca="1" t="shared" si="25"/>
        <v>92</v>
      </c>
      <c r="C101" s="26" t="str">
        <f t="shared" si="15"/>
        <v>11012</v>
      </c>
      <c r="D101" s="26" t="str">
        <f t="shared" si="16"/>
        <v>11004</v>
      </c>
      <c r="E101" s="2" t="str">
        <f t="shared" si="17"/>
        <v>2.</v>
      </c>
      <c r="F101" s="2" t="str">
        <f t="shared" si="18"/>
        <v>21</v>
      </c>
      <c r="G101" s="26" t="str">
        <f t="shared" si="19"/>
        <v>2122</v>
      </c>
      <c r="H101" t="str">
        <f t="shared" si="20"/>
        <v>ŠK Viktoria Žižkov C</v>
      </c>
      <c r="I101" s="2" t="str">
        <f t="shared" si="26"/>
        <v>-</v>
      </c>
      <c r="J101" t="str">
        <f t="shared" si="21"/>
        <v>ŠK DP Praha E - VŠFS</v>
      </c>
      <c r="K101" s="2" t="str">
        <f t="shared" si="22"/>
        <v>čt</v>
      </c>
      <c r="L101" s="5">
        <f t="shared" si="23"/>
        <v>43482</v>
      </c>
      <c r="M101" s="2" t="str">
        <f t="shared" si="24"/>
        <v>18.00</v>
      </c>
      <c r="N101">
        <f t="shared" si="27"/>
      </c>
      <c r="Q101" s="16" t="str">
        <f t="shared" si="28"/>
        <v>2019011711012</v>
      </c>
      <c r="S101" s="6">
        <f t="shared" si="29"/>
        <v>1</v>
      </c>
    </row>
    <row r="102" spans="1:19" ht="15">
      <c r="A102">
        <f>MATCH(TRUE,INDEX(vseut,$A101+1):posut,0)+$A101</f>
        <v>93</v>
      </c>
      <c r="B102">
        <f ca="1" t="shared" si="25"/>
        <v>93</v>
      </c>
      <c r="C102" s="26" t="str">
        <f t="shared" si="15"/>
        <v>11001</v>
      </c>
      <c r="D102" s="26" t="str">
        <f t="shared" si="16"/>
        <v>11004</v>
      </c>
      <c r="E102" s="2" t="str">
        <f t="shared" si="17"/>
        <v>2.</v>
      </c>
      <c r="F102" s="2" t="str">
        <f t="shared" si="18"/>
        <v>22</v>
      </c>
      <c r="G102" s="26" t="str">
        <f t="shared" si="19"/>
        <v>2222</v>
      </c>
      <c r="H102" t="str">
        <f t="shared" si="20"/>
        <v>TJ Bohemians Praha G</v>
      </c>
      <c r="I102" s="2" t="str">
        <f t="shared" si="26"/>
        <v>-</v>
      </c>
      <c r="J102" t="str">
        <f t="shared" si="21"/>
        <v>ŠK DP Praha D - EA Hotels</v>
      </c>
      <c r="K102" s="2" t="str">
        <f t="shared" si="22"/>
        <v>čt</v>
      </c>
      <c r="L102" s="5">
        <f t="shared" si="23"/>
        <v>43482</v>
      </c>
      <c r="M102" s="2" t="str">
        <f t="shared" si="24"/>
        <v>18.00</v>
      </c>
      <c r="N102">
        <f t="shared" si="27"/>
      </c>
      <c r="Q102" s="16" t="str">
        <f t="shared" si="28"/>
        <v>2019011711001</v>
      </c>
      <c r="S102" s="6">
        <f t="shared" si="29"/>
        <v>1</v>
      </c>
    </row>
    <row r="103" spans="1:19" ht="15">
      <c r="A103">
        <f>MATCH(TRUE,INDEX(vseut,$A102+1):posut,0)+$A102</f>
        <v>94</v>
      </c>
      <c r="B103">
        <f ca="1" t="shared" si="25"/>
        <v>94</v>
      </c>
      <c r="C103" s="26" t="str">
        <f t="shared" si="15"/>
        <v>11063</v>
      </c>
      <c r="D103" s="26" t="str">
        <f t="shared" si="16"/>
        <v>11029</v>
      </c>
      <c r="E103" s="2" t="str">
        <f t="shared" si="17"/>
        <v>2.</v>
      </c>
      <c r="F103" s="2" t="str">
        <f t="shared" si="18"/>
        <v>32</v>
      </c>
      <c r="G103" s="26" t="str">
        <f t="shared" si="19"/>
        <v>3224</v>
      </c>
      <c r="H103" t="str">
        <f t="shared" si="20"/>
        <v>Šachový klub Praha 4 "B"</v>
      </c>
      <c r="I103" s="2" t="str">
        <f t="shared" si="26"/>
        <v>-</v>
      </c>
      <c r="J103" t="str">
        <f t="shared" si="21"/>
        <v>ŠK Smíchov C</v>
      </c>
      <c r="K103" s="2" t="str">
        <f t="shared" si="22"/>
        <v>čt</v>
      </c>
      <c r="L103" s="5">
        <f t="shared" si="23"/>
        <v>43482</v>
      </c>
      <c r="M103" s="2" t="str">
        <f t="shared" si="24"/>
        <v>18.00</v>
      </c>
      <c r="N103">
        <f t="shared" si="27"/>
      </c>
      <c r="Q103" s="16" t="str">
        <f t="shared" si="28"/>
        <v>2019011711063</v>
      </c>
      <c r="S103" s="6">
        <f t="shared" si="29"/>
        <v>1</v>
      </c>
    </row>
    <row r="104" spans="1:19" ht="15">
      <c r="A104">
        <f>MATCH(TRUE,INDEX(vseut,$A103+1):posut,0)+$A103</f>
        <v>95</v>
      </c>
      <c r="B104">
        <f ca="1" t="shared" si="25"/>
        <v>95</v>
      </c>
      <c r="C104" s="26" t="str">
        <f t="shared" si="15"/>
        <v>11014</v>
      </c>
      <c r="D104" s="26" t="str">
        <f t="shared" si="16"/>
        <v>11008</v>
      </c>
      <c r="E104" s="2" t="str">
        <f t="shared" si="17"/>
        <v>2.</v>
      </c>
      <c r="F104" s="2" t="str">
        <f t="shared" si="18"/>
        <v>33</v>
      </c>
      <c r="G104" s="26" t="str">
        <f t="shared" si="19"/>
        <v>3326</v>
      </c>
      <c r="H104" t="str">
        <f t="shared" si="20"/>
        <v>SK OAZA Praha E</v>
      </c>
      <c r="I104" s="2" t="str">
        <f t="shared" si="26"/>
        <v>-</v>
      </c>
      <c r="J104" t="str">
        <f t="shared" si="21"/>
        <v>USK Praha C</v>
      </c>
      <c r="K104" s="2" t="str">
        <f t="shared" si="22"/>
        <v>čt</v>
      </c>
      <c r="L104" s="5">
        <f t="shared" si="23"/>
        <v>43482</v>
      </c>
      <c r="M104" s="2" t="str">
        <f t="shared" si="24"/>
        <v>18.00</v>
      </c>
      <c r="N104" t="str">
        <f t="shared" si="27"/>
        <v>ano</v>
      </c>
      <c r="Q104" s="16" t="str">
        <f t="shared" si="28"/>
        <v>2019011711014</v>
      </c>
      <c r="S104" s="6">
        <f t="shared" si="29"/>
        <v>2</v>
      </c>
    </row>
    <row r="105" spans="1:19" ht="15">
      <c r="A105">
        <f>MATCH(TRUE,INDEX(vseut,$A104+1):posut,0)+$A104</f>
        <v>96</v>
      </c>
      <c r="B105">
        <f ca="1" t="shared" si="25"/>
        <v>96</v>
      </c>
      <c r="C105" s="26" t="str">
        <f t="shared" si="15"/>
        <v>11055</v>
      </c>
      <c r="D105" s="26" t="str">
        <f t="shared" si="16"/>
        <v>11058</v>
      </c>
      <c r="E105" s="2" t="str">
        <f t="shared" si="17"/>
        <v>2.</v>
      </c>
      <c r="F105" s="2" t="str">
        <f t="shared" si="18"/>
        <v>34</v>
      </c>
      <c r="G105" s="26" t="str">
        <f t="shared" si="19"/>
        <v>3426</v>
      </c>
      <c r="H105" t="str">
        <f t="shared" si="20"/>
        <v>Dukla E</v>
      </c>
      <c r="I105" s="2" t="str">
        <f t="shared" si="26"/>
        <v>-</v>
      </c>
      <c r="J105" t="str">
        <f t="shared" si="21"/>
        <v>ŠK Mlejn B</v>
      </c>
      <c r="K105" s="2" t="str">
        <f t="shared" si="22"/>
        <v>čt</v>
      </c>
      <c r="L105" s="5">
        <f t="shared" si="23"/>
        <v>43482</v>
      </c>
      <c r="M105" s="2" t="str">
        <f t="shared" si="24"/>
        <v>18.00</v>
      </c>
      <c r="N105">
        <f t="shared" si="27"/>
      </c>
      <c r="Q105" s="16" t="str">
        <f t="shared" si="28"/>
        <v>2019011711055</v>
      </c>
      <c r="S105" s="6">
        <f t="shared" si="29"/>
        <v>1</v>
      </c>
    </row>
    <row r="106" spans="1:19" ht="15">
      <c r="A106">
        <f>MATCH(TRUE,INDEX(vseut,$A105+1):posut,0)+$A105</f>
        <v>97</v>
      </c>
      <c r="B106">
        <f ca="1" t="shared" si="25"/>
        <v>97</v>
      </c>
      <c r="C106" s="26" t="str">
        <f t="shared" si="15"/>
        <v>11011</v>
      </c>
      <c r="D106" s="26" t="str">
        <f t="shared" si="16"/>
        <v>11004</v>
      </c>
      <c r="E106" s="2" t="str">
        <f t="shared" si="17"/>
        <v>2.</v>
      </c>
      <c r="F106" s="2" t="str">
        <f t="shared" si="18"/>
        <v>34</v>
      </c>
      <c r="G106" s="26" t="str">
        <f t="shared" si="19"/>
        <v>3425</v>
      </c>
      <c r="H106" t="str">
        <f t="shared" si="20"/>
        <v>Sokol Praha Vršovice G</v>
      </c>
      <c r="I106" s="2" t="str">
        <f t="shared" si="26"/>
        <v>-</v>
      </c>
      <c r="J106" t="str">
        <f t="shared" si="21"/>
        <v>ŠK DP Praha F</v>
      </c>
      <c r="K106" s="2" t="str">
        <f t="shared" si="22"/>
        <v>čt</v>
      </c>
      <c r="L106" s="5">
        <f t="shared" si="23"/>
        <v>43482</v>
      </c>
      <c r="M106" s="2" t="str">
        <f t="shared" si="24"/>
        <v>17.30</v>
      </c>
      <c r="N106">
        <f t="shared" si="27"/>
      </c>
      <c r="Q106" s="16" t="str">
        <f t="shared" si="28"/>
        <v>2019011711011</v>
      </c>
      <c r="S106" s="6">
        <f t="shared" si="29"/>
        <v>1</v>
      </c>
    </row>
    <row r="107" spans="1:19" ht="15">
      <c r="A107">
        <f>MATCH(TRUE,INDEX(vseut,$A106+1):posut,0)+$A106</f>
        <v>98</v>
      </c>
      <c r="B107">
        <f ca="1" t="shared" si="25"/>
        <v>98</v>
      </c>
      <c r="C107" s="26" t="str">
        <f t="shared" si="15"/>
        <v>11051</v>
      </c>
      <c r="D107" s="26" t="str">
        <f t="shared" si="16"/>
        <v>11012</v>
      </c>
      <c r="E107" s="2" t="str">
        <f t="shared" si="17"/>
        <v>2.</v>
      </c>
      <c r="F107" s="2" t="str">
        <f t="shared" si="18"/>
        <v>12</v>
      </c>
      <c r="G107" s="26" t="str">
        <f t="shared" si="19"/>
        <v>1226</v>
      </c>
      <c r="H107" t="str">
        <f t="shared" si="20"/>
        <v>Šachový klub Bohnice - A</v>
      </c>
      <c r="I107" s="2" t="str">
        <f t="shared" si="26"/>
        <v>-</v>
      </c>
      <c r="J107" t="str">
        <f t="shared" si="21"/>
        <v>ŠK Viktoria Žižkov B</v>
      </c>
      <c r="K107" s="2" t="str">
        <f t="shared" si="22"/>
        <v>pá</v>
      </c>
      <c r="L107" s="5">
        <f t="shared" si="23"/>
        <v>43483</v>
      </c>
      <c r="M107" s="2" t="str">
        <f t="shared" si="24"/>
        <v>17.30</v>
      </c>
      <c r="N107" t="str">
        <f t="shared" si="27"/>
        <v>ano</v>
      </c>
      <c r="Q107" s="16" t="str">
        <f t="shared" si="28"/>
        <v>2019011811051</v>
      </c>
      <c r="S107" s="6">
        <f t="shared" si="29"/>
        <v>1</v>
      </c>
    </row>
    <row r="108" spans="1:19" ht="15">
      <c r="A108">
        <f>MATCH(TRUE,INDEX(vseut,$A107+1):posut,0)+$A107</f>
        <v>99</v>
      </c>
      <c r="B108">
        <f ca="1" t="shared" si="25"/>
        <v>99</v>
      </c>
      <c r="C108" s="26" t="str">
        <f t="shared" si="15"/>
        <v>11002</v>
      </c>
      <c r="D108" s="26" t="str">
        <f t="shared" si="16"/>
        <v>11011</v>
      </c>
      <c r="E108" s="2" t="str">
        <f t="shared" si="17"/>
        <v>2.</v>
      </c>
      <c r="F108" s="2" t="str">
        <f t="shared" si="18"/>
        <v>22</v>
      </c>
      <c r="G108" s="26" t="str">
        <f t="shared" si="19"/>
        <v>2223</v>
      </c>
      <c r="H108" t="str">
        <f t="shared" si="20"/>
        <v>ŠK Sokol Vyšehrad H</v>
      </c>
      <c r="I108" s="2" t="str">
        <f t="shared" si="26"/>
        <v>-</v>
      </c>
      <c r="J108" t="str">
        <f t="shared" si="21"/>
        <v>Sokol Praha Vršovice E</v>
      </c>
      <c r="K108" s="2" t="str">
        <f t="shared" si="22"/>
        <v>pá</v>
      </c>
      <c r="L108" s="5">
        <f t="shared" si="23"/>
        <v>43483</v>
      </c>
      <c r="M108" s="2" t="str">
        <f t="shared" si="24"/>
        <v>18.00</v>
      </c>
      <c r="N108">
        <f t="shared" si="27"/>
      </c>
      <c r="Q108" s="16" t="str">
        <f t="shared" si="28"/>
        <v>2019011811002</v>
      </c>
      <c r="S108" s="6">
        <f t="shared" si="29"/>
        <v>1</v>
      </c>
    </row>
    <row r="109" spans="1:19" ht="15">
      <c r="A109">
        <f>MATCH(TRUE,INDEX(vseut,$A108+1):posut,0)+$A108</f>
        <v>100</v>
      </c>
      <c r="B109">
        <f ca="1" t="shared" si="25"/>
        <v>100</v>
      </c>
      <c r="C109" s="26" t="str">
        <f t="shared" si="15"/>
        <v>11054</v>
      </c>
      <c r="D109" s="26" t="str">
        <f t="shared" si="16"/>
        <v>11063</v>
      </c>
      <c r="E109" s="2" t="str">
        <f t="shared" si="17"/>
        <v>2.</v>
      </c>
      <c r="F109" s="2" t="str">
        <f t="shared" si="18"/>
        <v>34</v>
      </c>
      <c r="G109" s="26" t="str">
        <f t="shared" si="19"/>
        <v>3423</v>
      </c>
      <c r="H109" t="str">
        <f t="shared" si="20"/>
        <v>SK Újezd nad Lesy</v>
      </c>
      <c r="I109" s="2" t="str">
        <f t="shared" si="26"/>
        <v>-</v>
      </c>
      <c r="J109" t="str">
        <f t="shared" si="21"/>
        <v>Šachový klub Praha 4 "C"</v>
      </c>
      <c r="K109" s="2" t="str">
        <f t="shared" si="22"/>
        <v>pá</v>
      </c>
      <c r="L109" s="5">
        <f t="shared" si="23"/>
        <v>43483</v>
      </c>
      <c r="M109" s="2" t="str">
        <f t="shared" si="24"/>
        <v>17.45</v>
      </c>
      <c r="N109">
        <f t="shared" si="27"/>
      </c>
      <c r="Q109" s="16" t="str">
        <f t="shared" si="28"/>
        <v>2019011811054</v>
      </c>
      <c r="S109" s="6">
        <f t="shared" si="29"/>
        <v>1</v>
      </c>
    </row>
    <row r="110" spans="1:19" ht="15">
      <c r="A110">
        <f>MATCH(TRUE,INDEX(vseut,$A109+1):posut,0)+$A109</f>
        <v>101</v>
      </c>
      <c r="B110">
        <f ca="1" t="shared" si="25"/>
        <v>101</v>
      </c>
      <c r="C110" s="26" t="str">
        <f t="shared" si="15"/>
        <v>11055</v>
      </c>
      <c r="D110" s="26" t="str">
        <f t="shared" si="16"/>
        <v>11029</v>
      </c>
      <c r="E110" s="2" t="str">
        <f t="shared" si="17"/>
        <v>3.</v>
      </c>
      <c r="F110" s="2" t="str">
        <f t="shared" si="18"/>
        <v>11</v>
      </c>
      <c r="G110" s="26" t="str">
        <f t="shared" si="19"/>
        <v>1132</v>
      </c>
      <c r="H110" t="str">
        <f t="shared" si="20"/>
        <v>Dukla D</v>
      </c>
      <c r="I110" s="2" t="str">
        <f t="shared" si="26"/>
        <v>-</v>
      </c>
      <c r="J110" t="str">
        <f t="shared" si="21"/>
        <v>ŠK Smíchov A</v>
      </c>
      <c r="K110" s="2" t="str">
        <f t="shared" si="22"/>
        <v>po</v>
      </c>
      <c r="L110" s="5">
        <f t="shared" si="23"/>
        <v>43486</v>
      </c>
      <c r="M110" s="2" t="str">
        <f t="shared" si="24"/>
        <v>18.00</v>
      </c>
      <c r="N110" t="str">
        <f t="shared" si="27"/>
        <v>ano</v>
      </c>
      <c r="Q110" s="16" t="str">
        <f t="shared" si="28"/>
        <v>2019012111055</v>
      </c>
      <c r="S110" s="6">
        <f t="shared" si="29"/>
        <v>1</v>
      </c>
    </row>
    <row r="111" spans="1:19" ht="15">
      <c r="A111">
        <f>MATCH(TRUE,INDEX(vseut,$A110+1):posut,0)+$A110</f>
        <v>102</v>
      </c>
      <c r="B111">
        <f ca="1" t="shared" si="25"/>
        <v>102</v>
      </c>
      <c r="C111" s="26" t="str">
        <f t="shared" si="15"/>
        <v>11028</v>
      </c>
      <c r="D111" s="26" t="str">
        <f t="shared" si="16"/>
        <v>11015</v>
      </c>
      <c r="E111" s="2" t="str">
        <f t="shared" si="17"/>
        <v>3.</v>
      </c>
      <c r="F111" s="2" t="str">
        <f t="shared" si="18"/>
        <v>12</v>
      </c>
      <c r="G111" s="26" t="str">
        <f t="shared" si="19"/>
        <v>1235</v>
      </c>
      <c r="H111" t="str">
        <f t="shared" si="20"/>
        <v>GROP Classical Chess</v>
      </c>
      <c r="I111" s="2" t="str">
        <f t="shared" si="26"/>
        <v>-</v>
      </c>
      <c r="J111" t="str">
        <f t="shared" si="21"/>
        <v>TJ Kobylisy D</v>
      </c>
      <c r="K111" s="2" t="str">
        <f t="shared" si="22"/>
        <v>po</v>
      </c>
      <c r="L111" s="5">
        <f t="shared" si="23"/>
        <v>43486</v>
      </c>
      <c r="M111" s="2" t="str">
        <f t="shared" si="24"/>
        <v>18.00</v>
      </c>
      <c r="N111" t="str">
        <f t="shared" si="27"/>
        <v>ano</v>
      </c>
      <c r="Q111" s="16" t="str">
        <f t="shared" si="28"/>
        <v>2019012111028</v>
      </c>
      <c r="S111" s="6">
        <f t="shared" si="29"/>
        <v>1</v>
      </c>
    </row>
    <row r="112" spans="1:19" ht="15">
      <c r="A112">
        <f>MATCH(TRUE,INDEX(vseut,$A111+1):posut,0)+$A111</f>
        <v>103</v>
      </c>
      <c r="B112">
        <f ca="1" t="shared" si="25"/>
        <v>103</v>
      </c>
      <c r="C112" s="26" t="str">
        <f t="shared" si="15"/>
        <v>11002</v>
      </c>
      <c r="D112" s="26" t="str">
        <f t="shared" si="16"/>
        <v>11048</v>
      </c>
      <c r="E112" s="2" t="str">
        <f t="shared" si="17"/>
        <v>3.</v>
      </c>
      <c r="F112" s="2" t="str">
        <f t="shared" si="18"/>
        <v>12</v>
      </c>
      <c r="G112" s="26" t="str">
        <f t="shared" si="19"/>
        <v>1234</v>
      </c>
      <c r="H112" t="str">
        <f t="shared" si="20"/>
        <v>ŠK Sokol Vyšehrad F</v>
      </c>
      <c r="I112" s="2" t="str">
        <f t="shared" si="26"/>
        <v>-</v>
      </c>
      <c r="J112" t="str">
        <f t="shared" si="21"/>
        <v>LISA A</v>
      </c>
      <c r="K112" s="2" t="str">
        <f t="shared" si="22"/>
        <v>po</v>
      </c>
      <c r="L112" s="5">
        <f t="shared" si="23"/>
        <v>43486</v>
      </c>
      <c r="M112" s="2" t="str">
        <f t="shared" si="24"/>
        <v>18.00</v>
      </c>
      <c r="N112" t="str">
        <f t="shared" si="27"/>
        <v>ano</v>
      </c>
      <c r="Q112" s="16" t="str">
        <f t="shared" si="28"/>
        <v>2019012111002</v>
      </c>
      <c r="S112" s="6">
        <f t="shared" si="29"/>
        <v>1</v>
      </c>
    </row>
    <row r="113" spans="1:19" ht="15">
      <c r="A113">
        <f>MATCH(TRUE,INDEX(vseut,$A112+1):posut,0)+$A112</f>
        <v>104</v>
      </c>
      <c r="B113">
        <f ca="1" t="shared" si="25"/>
        <v>104</v>
      </c>
      <c r="C113" s="26" t="str">
        <f t="shared" si="15"/>
        <v>11053</v>
      </c>
      <c r="D113" s="26" t="str">
        <f t="shared" si="16"/>
        <v>11028</v>
      </c>
      <c r="E113" s="2" t="str">
        <f t="shared" si="17"/>
        <v>3.</v>
      </c>
      <c r="F113" s="2" t="str">
        <f t="shared" si="18"/>
        <v>31</v>
      </c>
      <c r="G113" s="26" t="str">
        <f t="shared" si="19"/>
        <v>3131</v>
      </c>
      <c r="H113" t="str">
        <f t="shared" si="20"/>
        <v>SK Lokomotiva Radlice A</v>
      </c>
      <c r="I113" s="2" t="str">
        <f t="shared" si="26"/>
        <v>-</v>
      </c>
      <c r="J113" t="str">
        <f t="shared" si="21"/>
        <v>GROP - F</v>
      </c>
      <c r="K113" s="2" t="str">
        <f t="shared" si="22"/>
        <v>po</v>
      </c>
      <c r="L113" s="5">
        <f t="shared" si="23"/>
        <v>43486</v>
      </c>
      <c r="M113" s="2" t="str">
        <f t="shared" si="24"/>
        <v>18.00</v>
      </c>
      <c r="N113">
        <f t="shared" si="27"/>
      </c>
      <c r="Q113" s="16" t="str">
        <f t="shared" si="28"/>
        <v>2019012111053</v>
      </c>
      <c r="S113" s="6">
        <f t="shared" si="29"/>
        <v>1</v>
      </c>
    </row>
    <row r="114" spans="1:19" ht="15">
      <c r="A114">
        <f>MATCH(TRUE,INDEX(vseut,$A113+1):posut,0)+$A113</f>
        <v>105</v>
      </c>
      <c r="B114">
        <f ca="1" t="shared" si="25"/>
        <v>105</v>
      </c>
      <c r="C114" s="26" t="str">
        <f t="shared" si="15"/>
        <v>11058</v>
      </c>
      <c r="D114" s="26" t="str">
        <f t="shared" si="16"/>
        <v>11010</v>
      </c>
      <c r="E114" s="2" t="str">
        <f t="shared" si="17"/>
        <v>3.</v>
      </c>
      <c r="F114" s="2" t="str">
        <f t="shared" si="18"/>
        <v>31</v>
      </c>
      <c r="G114" s="26" t="str">
        <f t="shared" si="19"/>
        <v>3136</v>
      </c>
      <c r="H114" t="str">
        <f t="shared" si="20"/>
        <v>ŠK Mlejn A</v>
      </c>
      <c r="I114" s="2" t="str">
        <f t="shared" si="26"/>
        <v>-</v>
      </c>
      <c r="J114" t="str">
        <f t="shared" si="21"/>
        <v>ŠK Loko Praha D</v>
      </c>
      <c r="K114" s="2" t="str">
        <f t="shared" si="22"/>
        <v>po</v>
      </c>
      <c r="L114" s="5">
        <f t="shared" si="23"/>
        <v>43486</v>
      </c>
      <c r="M114" s="2" t="str">
        <f t="shared" si="24"/>
        <v>17.30</v>
      </c>
      <c r="N114">
        <f t="shared" si="27"/>
      </c>
      <c r="Q114" s="16" t="str">
        <f t="shared" si="28"/>
        <v>2019012111058</v>
      </c>
      <c r="S114" s="6">
        <f t="shared" si="29"/>
        <v>1</v>
      </c>
    </row>
    <row r="115" spans="1:19" ht="15">
      <c r="A115">
        <f>MATCH(TRUE,INDEX(vseut,$A114+1):posut,0)+$A114</f>
        <v>106</v>
      </c>
      <c r="B115">
        <f ca="1" t="shared" si="25"/>
        <v>106</v>
      </c>
      <c r="C115" s="26" t="str">
        <f t="shared" si="15"/>
        <v>11001</v>
      </c>
      <c r="D115" s="26" t="str">
        <f t="shared" si="16"/>
        <v>11016</v>
      </c>
      <c r="E115" s="2" t="str">
        <f t="shared" si="17"/>
        <v>3.</v>
      </c>
      <c r="F115" s="2" t="str">
        <f t="shared" si="18"/>
        <v>31</v>
      </c>
      <c r="G115" s="26" t="str">
        <f t="shared" si="19"/>
        <v>3134</v>
      </c>
      <c r="H115" t="str">
        <f t="shared" si="20"/>
        <v>TJ Bohemians Praha H</v>
      </c>
      <c r="I115" s="2" t="str">
        <f t="shared" si="26"/>
        <v>-</v>
      </c>
      <c r="J115" t="str">
        <f t="shared" si="21"/>
        <v>ŠO Praga Praha D</v>
      </c>
      <c r="K115" s="2" t="str">
        <f t="shared" si="22"/>
        <v>po</v>
      </c>
      <c r="L115" s="5">
        <f t="shared" si="23"/>
        <v>43486</v>
      </c>
      <c r="M115" s="2" t="str">
        <f t="shared" si="24"/>
        <v>18.00</v>
      </c>
      <c r="N115">
        <f t="shared" si="27"/>
      </c>
      <c r="Q115" s="16" t="str">
        <f t="shared" si="28"/>
        <v>2019012111001</v>
      </c>
      <c r="S115" s="6">
        <f t="shared" si="29"/>
        <v>1</v>
      </c>
    </row>
    <row r="116" spans="1:19" ht="15">
      <c r="A116">
        <f>MATCH(TRUE,INDEX(vseut,$A115+1):posut,0)+$A115</f>
        <v>107</v>
      </c>
      <c r="B116">
        <f ca="1" t="shared" si="25"/>
        <v>107</v>
      </c>
      <c r="C116" s="26" t="str">
        <f t="shared" si="15"/>
        <v>11015</v>
      </c>
      <c r="D116" s="26" t="str">
        <f t="shared" si="16"/>
        <v>11008</v>
      </c>
      <c r="E116" s="2" t="str">
        <f t="shared" si="17"/>
        <v>3.</v>
      </c>
      <c r="F116" s="2" t="str">
        <f t="shared" si="18"/>
        <v>31</v>
      </c>
      <c r="G116" s="26" t="str">
        <f t="shared" si="19"/>
        <v>3133</v>
      </c>
      <c r="H116" t="str">
        <f t="shared" si="20"/>
        <v>TJ Kobylisy F</v>
      </c>
      <c r="I116" s="2" t="str">
        <f t="shared" si="26"/>
        <v>-</v>
      </c>
      <c r="J116" t="str">
        <f t="shared" si="21"/>
        <v>USK Praha B</v>
      </c>
      <c r="K116" s="2" t="str">
        <f t="shared" si="22"/>
        <v>po</v>
      </c>
      <c r="L116" s="5">
        <f t="shared" si="23"/>
        <v>43486</v>
      </c>
      <c r="M116" s="2" t="str">
        <f t="shared" si="24"/>
        <v>18.00</v>
      </c>
      <c r="N116">
        <f t="shared" si="27"/>
      </c>
      <c r="Q116" s="16" t="str">
        <f t="shared" si="28"/>
        <v>2019012111015</v>
      </c>
      <c r="S116" s="6">
        <f t="shared" si="29"/>
        <v>1</v>
      </c>
    </row>
    <row r="117" spans="1:19" ht="15">
      <c r="A117">
        <f>MATCH(TRUE,INDEX(vseut,$A116+1):posut,0)+$A116</f>
        <v>108</v>
      </c>
      <c r="B117">
        <f ca="1" t="shared" si="25"/>
        <v>108</v>
      </c>
      <c r="C117" s="26" t="str">
        <f t="shared" si="15"/>
        <v>11004</v>
      </c>
      <c r="D117" s="26" t="str">
        <f t="shared" si="16"/>
        <v>11051</v>
      </c>
      <c r="E117" s="2" t="str">
        <f t="shared" si="17"/>
        <v>3.</v>
      </c>
      <c r="F117" s="2" t="str">
        <f t="shared" si="18"/>
        <v>32</v>
      </c>
      <c r="G117" s="26" t="str">
        <f t="shared" si="19"/>
        <v>3232</v>
      </c>
      <c r="H117" t="str">
        <f t="shared" si="20"/>
        <v>ŠK DP Praha H - PORG</v>
      </c>
      <c r="I117" s="2" t="str">
        <f t="shared" si="26"/>
        <v>-</v>
      </c>
      <c r="J117" t="str">
        <f t="shared" si="21"/>
        <v>Šachový klub Bohnice - B</v>
      </c>
      <c r="K117" s="2" t="str">
        <f t="shared" si="22"/>
        <v>po</v>
      </c>
      <c r="L117" s="5">
        <f t="shared" si="23"/>
        <v>43486</v>
      </c>
      <c r="M117" s="2" t="str">
        <f t="shared" si="24"/>
        <v>17.30</v>
      </c>
      <c r="N117" t="str">
        <f t="shared" si="27"/>
        <v>ano</v>
      </c>
      <c r="Q117" s="16" t="str">
        <f t="shared" si="28"/>
        <v>2019012111004</v>
      </c>
      <c r="S117" s="6">
        <f t="shared" si="29"/>
        <v>2</v>
      </c>
    </row>
    <row r="118" spans="1:19" ht="15">
      <c r="A118">
        <f>MATCH(TRUE,INDEX(vseut,$A117+1):posut,0)+$A117</f>
        <v>109</v>
      </c>
      <c r="B118">
        <f ca="1" t="shared" si="25"/>
        <v>109</v>
      </c>
      <c r="C118" s="26" t="str">
        <f t="shared" si="15"/>
        <v>11004</v>
      </c>
      <c r="D118" s="26" t="str">
        <f t="shared" si="16"/>
        <v>11055</v>
      </c>
      <c r="E118" s="2" t="str">
        <f t="shared" si="17"/>
        <v>3.</v>
      </c>
      <c r="F118" s="2" t="str">
        <f t="shared" si="18"/>
        <v>34</v>
      </c>
      <c r="G118" s="26" t="str">
        <f t="shared" si="19"/>
        <v>3432</v>
      </c>
      <c r="H118" t="str">
        <f t="shared" si="20"/>
        <v>ŠK DP Praha F</v>
      </c>
      <c r="I118" s="2" t="str">
        <f t="shared" si="26"/>
        <v>-</v>
      </c>
      <c r="J118" t="str">
        <f t="shared" si="21"/>
        <v>Dukla E</v>
      </c>
      <c r="K118" s="2" t="str">
        <f t="shared" si="22"/>
        <v>po</v>
      </c>
      <c r="L118" s="5">
        <f t="shared" si="23"/>
        <v>43486</v>
      </c>
      <c r="M118" s="2" t="str">
        <f t="shared" si="24"/>
        <v>17.30</v>
      </c>
      <c r="N118" t="str">
        <f t="shared" si="27"/>
        <v>ano</v>
      </c>
      <c r="Q118" s="16" t="str">
        <f t="shared" si="28"/>
        <v>2019012111004</v>
      </c>
      <c r="S118" s="6">
        <f t="shared" si="29"/>
        <v>2</v>
      </c>
    </row>
    <row r="119" spans="1:19" ht="15">
      <c r="A119">
        <f>MATCH(TRUE,INDEX(vseut,$A118+1):posut,0)+$A118</f>
        <v>110</v>
      </c>
      <c r="B119">
        <f ca="1" t="shared" si="25"/>
        <v>110</v>
      </c>
      <c r="C119" s="26" t="str">
        <f t="shared" si="15"/>
        <v>11028</v>
      </c>
      <c r="D119" s="26" t="str">
        <f t="shared" si="16"/>
        <v>11001</v>
      </c>
      <c r="E119" s="2" t="str">
        <f t="shared" si="17"/>
        <v>3.</v>
      </c>
      <c r="F119" s="2" t="str">
        <f t="shared" si="18"/>
        <v>01</v>
      </c>
      <c r="G119" s="26" t="str">
        <f t="shared" si="19"/>
        <v>0135</v>
      </c>
      <c r="H119" t="str">
        <f t="shared" si="20"/>
        <v>GROP - B</v>
      </c>
      <c r="I119" s="2" t="str">
        <f t="shared" si="26"/>
        <v>-</v>
      </c>
      <c r="J119" t="str">
        <f t="shared" si="21"/>
        <v>TJ Bohemians Praha B</v>
      </c>
      <c r="K119" s="2" t="str">
        <f t="shared" si="22"/>
        <v>út</v>
      </c>
      <c r="L119" s="5">
        <f t="shared" si="23"/>
        <v>43487</v>
      </c>
      <c r="M119" s="2" t="str">
        <f t="shared" si="24"/>
        <v>18.00</v>
      </c>
      <c r="N119" t="str">
        <f t="shared" si="27"/>
        <v>ano</v>
      </c>
      <c r="Q119" s="16" t="str">
        <f t="shared" si="28"/>
        <v>2019012211028</v>
      </c>
      <c r="S119" s="6">
        <v>1</v>
      </c>
    </row>
    <row r="120" spans="1:19" ht="15">
      <c r="A120">
        <f>MATCH(TRUE,INDEX(vseut,$A119+1):posut,0)+$A119</f>
        <v>111</v>
      </c>
      <c r="B120">
        <f ca="1" t="shared" si="25"/>
        <v>111</v>
      </c>
      <c r="C120" s="26" t="str">
        <f t="shared" si="15"/>
        <v>11006</v>
      </c>
      <c r="D120" s="26" t="str">
        <f t="shared" si="16"/>
        <v>11010</v>
      </c>
      <c r="E120" s="2" t="str">
        <f t="shared" si="17"/>
        <v>3.</v>
      </c>
      <c r="F120" s="2" t="str">
        <f t="shared" si="18"/>
        <v>01</v>
      </c>
      <c r="G120" s="26" t="str">
        <f t="shared" si="19"/>
        <v>0137</v>
      </c>
      <c r="H120" t="str">
        <f t="shared" si="20"/>
        <v>TJ Pankrác D</v>
      </c>
      <c r="I120" s="2" t="str">
        <f t="shared" si="26"/>
        <v>-</v>
      </c>
      <c r="J120" t="str">
        <f t="shared" si="21"/>
        <v>ŠK Loko Praha A</v>
      </c>
      <c r="K120" s="2" t="str">
        <f t="shared" si="22"/>
        <v>út</v>
      </c>
      <c r="L120" s="5">
        <f t="shared" si="23"/>
        <v>43487</v>
      </c>
      <c r="M120" s="2" t="str">
        <f t="shared" si="24"/>
        <v>18.00</v>
      </c>
      <c r="N120" t="str">
        <f t="shared" si="27"/>
        <v>ano</v>
      </c>
      <c r="Q120" s="16" t="str">
        <f t="shared" si="28"/>
        <v>2019012211006</v>
      </c>
      <c r="S120" s="6">
        <v>1</v>
      </c>
    </row>
    <row r="121" spans="1:19" ht="15">
      <c r="A121">
        <f>MATCH(TRUE,INDEX(vseut,$A120+1):posut,0)+$A120</f>
        <v>112</v>
      </c>
      <c r="B121">
        <f ca="1" t="shared" si="25"/>
        <v>112</v>
      </c>
      <c r="C121" s="26" t="str">
        <f t="shared" si="15"/>
        <v>11011</v>
      </c>
      <c r="D121" s="26" t="str">
        <f t="shared" si="16"/>
        <v>11001</v>
      </c>
      <c r="E121" s="2" t="str">
        <f t="shared" si="17"/>
        <v>3.</v>
      </c>
      <c r="F121" s="2" t="str">
        <f t="shared" si="18"/>
        <v>11</v>
      </c>
      <c r="G121" s="26" t="str">
        <f t="shared" si="19"/>
        <v>1134</v>
      </c>
      <c r="H121" t="str">
        <f t="shared" si="20"/>
        <v>Sokol Praha Vršovice C</v>
      </c>
      <c r="I121" s="2" t="str">
        <f t="shared" si="26"/>
        <v>-</v>
      </c>
      <c r="J121" t="str">
        <f t="shared" si="21"/>
        <v>TJ Bohemians Praha E</v>
      </c>
      <c r="K121" s="2" t="str">
        <f t="shared" si="22"/>
        <v>út</v>
      </c>
      <c r="L121" s="5">
        <f t="shared" si="23"/>
        <v>43487</v>
      </c>
      <c r="M121" s="2" t="str">
        <f t="shared" si="24"/>
        <v>17.30</v>
      </c>
      <c r="N121" t="str">
        <f t="shared" si="27"/>
        <v>ano</v>
      </c>
      <c r="Q121" s="16" t="str">
        <f t="shared" si="28"/>
        <v>2019012211011</v>
      </c>
      <c r="S121" s="6">
        <f t="shared" si="29"/>
        <v>2</v>
      </c>
    </row>
    <row r="122" spans="1:19" ht="15">
      <c r="A122">
        <f>MATCH(TRUE,INDEX(vseut,$A121+1):posut,0)+$A121</f>
        <v>113</v>
      </c>
      <c r="B122">
        <f ca="1" t="shared" si="25"/>
        <v>113</v>
      </c>
      <c r="C122" s="26" t="str">
        <f t="shared" si="15"/>
        <v>11016</v>
      </c>
      <c r="D122" s="26" t="str">
        <f t="shared" si="16"/>
        <v>11020</v>
      </c>
      <c r="E122" s="2" t="str">
        <f t="shared" si="17"/>
        <v>3.</v>
      </c>
      <c r="F122" s="2" t="str">
        <f t="shared" si="18"/>
        <v>11</v>
      </c>
      <c r="G122" s="26" t="str">
        <f t="shared" si="19"/>
        <v>1133</v>
      </c>
      <c r="H122" t="str">
        <f t="shared" si="20"/>
        <v>ŠO Praga Praha A</v>
      </c>
      <c r="I122" s="2" t="str">
        <f t="shared" si="26"/>
        <v>-</v>
      </c>
      <c r="J122" t="str">
        <f t="shared" si="21"/>
        <v>ŠK Mahrla B</v>
      </c>
      <c r="K122" s="2" t="str">
        <f t="shared" si="22"/>
        <v>út</v>
      </c>
      <c r="L122" s="5">
        <f t="shared" si="23"/>
        <v>43487</v>
      </c>
      <c r="M122" s="2" t="str">
        <f t="shared" si="24"/>
        <v>18.00</v>
      </c>
      <c r="N122" t="str">
        <f t="shared" si="27"/>
        <v>ano</v>
      </c>
      <c r="Q122" s="16" t="str">
        <f t="shared" si="28"/>
        <v>2019012211016</v>
      </c>
      <c r="S122" s="6">
        <f t="shared" si="29"/>
        <v>1</v>
      </c>
    </row>
    <row r="123" spans="1:19" ht="15">
      <c r="A123">
        <f>MATCH(TRUE,INDEX(vseut,$A122+1):posut,0)+$A122</f>
        <v>114</v>
      </c>
      <c r="B123">
        <f ca="1" t="shared" si="25"/>
        <v>114</v>
      </c>
      <c r="C123" s="26" t="str">
        <f t="shared" si="15"/>
        <v>11015</v>
      </c>
      <c r="D123" s="26" t="str">
        <f t="shared" si="16"/>
        <v>11002</v>
      </c>
      <c r="E123" s="2" t="str">
        <f t="shared" si="17"/>
        <v>3.</v>
      </c>
      <c r="F123" s="2" t="str">
        <f t="shared" si="18"/>
        <v>11</v>
      </c>
      <c r="G123" s="26" t="str">
        <f t="shared" si="19"/>
        <v>1136</v>
      </c>
      <c r="H123" t="str">
        <f t="shared" si="20"/>
        <v>TJ Kobylisy C</v>
      </c>
      <c r="I123" s="2" t="str">
        <f t="shared" si="26"/>
        <v>-</v>
      </c>
      <c r="J123" t="str">
        <f t="shared" si="21"/>
        <v>ŠK Sokol Vyšehrad D</v>
      </c>
      <c r="K123" s="2" t="str">
        <f t="shared" si="22"/>
        <v>út</v>
      </c>
      <c r="L123" s="5">
        <f t="shared" si="23"/>
        <v>43487</v>
      </c>
      <c r="M123" s="2" t="str">
        <f t="shared" si="24"/>
        <v>18.00</v>
      </c>
      <c r="N123" t="str">
        <f t="shared" si="27"/>
        <v>ano</v>
      </c>
      <c r="Q123" s="16" t="str">
        <f t="shared" si="28"/>
        <v>2019012211015</v>
      </c>
      <c r="S123" s="6">
        <f t="shared" si="29"/>
        <v>2</v>
      </c>
    </row>
    <row r="124" spans="1:19" ht="15">
      <c r="A124">
        <f>MATCH(TRUE,INDEX(vseut,$A123+1):posut,0)+$A123</f>
        <v>115</v>
      </c>
      <c r="B124">
        <f ca="1" t="shared" si="25"/>
        <v>115</v>
      </c>
      <c r="C124" s="26" t="str">
        <f t="shared" si="15"/>
        <v>11015</v>
      </c>
      <c r="D124" s="26" t="str">
        <f t="shared" si="16"/>
        <v>11050</v>
      </c>
      <c r="E124" s="2" t="str">
        <f t="shared" si="17"/>
        <v>3.</v>
      </c>
      <c r="F124" s="2" t="str">
        <f t="shared" si="18"/>
        <v>11</v>
      </c>
      <c r="G124" s="26" t="str">
        <f t="shared" si="19"/>
        <v>1135</v>
      </c>
      <c r="H124" t="str">
        <f t="shared" si="20"/>
        <v>TJ Kobylisy E</v>
      </c>
      <c r="I124" s="2" t="str">
        <f t="shared" si="26"/>
        <v>-</v>
      </c>
      <c r="J124" t="str">
        <f t="shared" si="21"/>
        <v>Unichess D</v>
      </c>
      <c r="K124" s="2" t="str">
        <f t="shared" si="22"/>
        <v>út</v>
      </c>
      <c r="L124" s="5">
        <f t="shared" si="23"/>
        <v>43487</v>
      </c>
      <c r="M124" s="2" t="str">
        <f t="shared" si="24"/>
        <v>18.00</v>
      </c>
      <c r="N124" t="str">
        <f t="shared" si="27"/>
        <v>ano</v>
      </c>
      <c r="Q124" s="16" t="str">
        <f t="shared" si="28"/>
        <v>2019012211015</v>
      </c>
      <c r="S124" s="6">
        <f t="shared" si="29"/>
        <v>2</v>
      </c>
    </row>
    <row r="125" spans="1:19" ht="15">
      <c r="A125">
        <f>MATCH(TRUE,INDEX(vseut,$A124+1):posut,0)+$A124</f>
        <v>116</v>
      </c>
      <c r="B125">
        <f ca="1" t="shared" si="25"/>
        <v>116</v>
      </c>
      <c r="C125" s="26" t="str">
        <f t="shared" si="15"/>
        <v>11001</v>
      </c>
      <c r="D125" s="26" t="str">
        <f t="shared" si="16"/>
        <v>11059</v>
      </c>
      <c r="E125" s="2" t="str">
        <f t="shared" si="17"/>
        <v>3.</v>
      </c>
      <c r="F125" s="2" t="str">
        <f t="shared" si="18"/>
        <v>12</v>
      </c>
      <c r="G125" s="26" t="str">
        <f t="shared" si="19"/>
        <v>1233</v>
      </c>
      <c r="H125" t="str">
        <f t="shared" si="20"/>
        <v>TJ Bohemians Praha D</v>
      </c>
      <c r="I125" s="2" t="str">
        <f t="shared" si="26"/>
        <v>-</v>
      </c>
      <c r="J125" t="str">
        <f t="shared" si="21"/>
        <v>ŠK AURORA</v>
      </c>
      <c r="K125" s="2" t="str">
        <f t="shared" si="22"/>
        <v>út</v>
      </c>
      <c r="L125" s="5">
        <f t="shared" si="23"/>
        <v>43487</v>
      </c>
      <c r="M125" s="2" t="str">
        <f t="shared" si="24"/>
        <v>18.00</v>
      </c>
      <c r="N125" t="str">
        <f t="shared" si="27"/>
        <v>ano</v>
      </c>
      <c r="Q125" s="16" t="str">
        <f t="shared" si="28"/>
        <v>2019012211001</v>
      </c>
      <c r="S125" s="6">
        <f t="shared" si="29"/>
        <v>1</v>
      </c>
    </row>
    <row r="126" spans="1:19" ht="15">
      <c r="A126">
        <f>MATCH(TRUE,INDEX(vseut,$A125+1):posut,0)+$A125</f>
        <v>117</v>
      </c>
      <c r="B126">
        <f ca="1" t="shared" si="25"/>
        <v>117</v>
      </c>
      <c r="C126" s="26" t="str">
        <f t="shared" si="15"/>
        <v>11011</v>
      </c>
      <c r="D126" s="26" t="str">
        <f t="shared" si="16"/>
        <v>11050</v>
      </c>
      <c r="E126" s="2" t="str">
        <f t="shared" si="17"/>
        <v>3.</v>
      </c>
      <c r="F126" s="2" t="str">
        <f t="shared" si="18"/>
        <v>22</v>
      </c>
      <c r="G126" s="26" t="str">
        <f t="shared" si="19"/>
        <v>2234</v>
      </c>
      <c r="H126" t="str">
        <f t="shared" si="20"/>
        <v>Sokol Praha Vršovice E</v>
      </c>
      <c r="I126" s="2" t="str">
        <f t="shared" si="26"/>
        <v>-</v>
      </c>
      <c r="J126" t="str">
        <f t="shared" si="21"/>
        <v>Unichess E</v>
      </c>
      <c r="K126" s="2" t="str">
        <f t="shared" si="22"/>
        <v>út</v>
      </c>
      <c r="L126" s="5">
        <f t="shared" si="23"/>
        <v>43487</v>
      </c>
      <c r="M126" s="2" t="str">
        <f t="shared" si="24"/>
        <v>17.30</v>
      </c>
      <c r="N126" t="str">
        <f t="shared" si="27"/>
        <v>ano</v>
      </c>
      <c r="Q126" s="16" t="str">
        <f t="shared" si="28"/>
        <v>2019012211011</v>
      </c>
      <c r="S126" s="6">
        <f t="shared" si="29"/>
        <v>2</v>
      </c>
    </row>
    <row r="127" spans="1:19" ht="15">
      <c r="A127">
        <f>MATCH(TRUE,INDEX(vseut,$A126+1):posut,0)+$A126</f>
        <v>118</v>
      </c>
      <c r="B127">
        <f ca="1" t="shared" si="25"/>
        <v>118</v>
      </c>
      <c r="C127" s="26" t="str">
        <f t="shared" si="15"/>
        <v>11010</v>
      </c>
      <c r="D127" s="26" t="str">
        <f t="shared" si="16"/>
        <v>11062</v>
      </c>
      <c r="E127" s="2" t="str">
        <f t="shared" si="17"/>
        <v>3.</v>
      </c>
      <c r="F127" s="2" t="str">
        <f t="shared" si="18"/>
        <v>22</v>
      </c>
      <c r="G127" s="26" t="str">
        <f t="shared" si="19"/>
        <v>2231</v>
      </c>
      <c r="H127" t="str">
        <f t="shared" si="20"/>
        <v>ŠK Loko Praha C</v>
      </c>
      <c r="I127" s="2" t="str">
        <f t="shared" si="26"/>
        <v>-</v>
      </c>
      <c r="J127" t="str">
        <f t="shared" si="21"/>
        <v>Kbel.šach. reprezentace B</v>
      </c>
      <c r="K127" s="2" t="str">
        <f t="shared" si="22"/>
        <v>út</v>
      </c>
      <c r="L127" s="5">
        <f t="shared" si="23"/>
        <v>43487</v>
      </c>
      <c r="M127" s="2" t="str">
        <f t="shared" si="24"/>
        <v>17.30</v>
      </c>
      <c r="N127">
        <f t="shared" si="27"/>
      </c>
      <c r="Q127" s="16" t="str">
        <f t="shared" si="28"/>
        <v>2019012211010</v>
      </c>
      <c r="S127" s="6">
        <f t="shared" si="29"/>
        <v>1</v>
      </c>
    </row>
    <row r="128" spans="1:19" ht="15">
      <c r="A128">
        <f>MATCH(TRUE,INDEX(vseut,$A127+1):posut,0)+$A127</f>
        <v>119</v>
      </c>
      <c r="B128">
        <f ca="1" t="shared" si="25"/>
        <v>119</v>
      </c>
      <c r="C128" s="26" t="str">
        <f t="shared" si="15"/>
        <v>11055</v>
      </c>
      <c r="D128" s="26" t="str">
        <f t="shared" si="16"/>
        <v>11063</v>
      </c>
      <c r="E128" s="2" t="str">
        <f t="shared" si="17"/>
        <v>3.</v>
      </c>
      <c r="F128" s="2" t="str">
        <f t="shared" si="18"/>
        <v>32</v>
      </c>
      <c r="G128" s="26" t="str">
        <f t="shared" si="19"/>
        <v>3234</v>
      </c>
      <c r="H128" t="str">
        <f t="shared" si="20"/>
        <v>Dukla F</v>
      </c>
      <c r="I128" s="2" t="str">
        <f t="shared" si="26"/>
        <v>-</v>
      </c>
      <c r="J128" t="str">
        <f t="shared" si="21"/>
        <v>Šachový klub Praha 4 "B"</v>
      </c>
      <c r="K128" s="2" t="str">
        <f t="shared" si="22"/>
        <v>út</v>
      </c>
      <c r="L128" s="5">
        <f t="shared" si="23"/>
        <v>43487</v>
      </c>
      <c r="M128" s="2" t="str">
        <f t="shared" si="24"/>
        <v>17.30</v>
      </c>
      <c r="N128">
        <f t="shared" si="27"/>
      </c>
      <c r="Q128" s="16" t="str">
        <f t="shared" si="28"/>
        <v>2019012211055</v>
      </c>
      <c r="S128" s="6">
        <f t="shared" si="29"/>
        <v>1</v>
      </c>
    </row>
    <row r="129" spans="1:19" ht="15">
      <c r="A129">
        <f>MATCH(TRUE,INDEX(vseut,$A128+1):posut,0)+$A128</f>
        <v>120</v>
      </c>
      <c r="B129">
        <f ca="1" t="shared" si="25"/>
        <v>120</v>
      </c>
      <c r="C129" s="26" t="str">
        <f t="shared" si="15"/>
        <v>11014</v>
      </c>
      <c r="D129" s="26" t="str">
        <f t="shared" si="16"/>
        <v>11053</v>
      </c>
      <c r="E129" s="2" t="str">
        <f t="shared" si="17"/>
        <v>3.</v>
      </c>
      <c r="F129" s="2" t="str">
        <f t="shared" si="18"/>
        <v>32</v>
      </c>
      <c r="G129" s="26" t="str">
        <f t="shared" si="19"/>
        <v>3236</v>
      </c>
      <c r="H129" t="str">
        <f t="shared" si="20"/>
        <v>SK OAZA Praha F</v>
      </c>
      <c r="I129" s="2" t="str">
        <f t="shared" si="26"/>
        <v>-</v>
      </c>
      <c r="J129" t="str">
        <f t="shared" si="21"/>
        <v>SK Lokomotiva Radlice B</v>
      </c>
      <c r="K129" s="2" t="str">
        <f t="shared" si="22"/>
        <v>út</v>
      </c>
      <c r="L129" s="5">
        <f t="shared" si="23"/>
        <v>43487</v>
      </c>
      <c r="M129" s="2" t="str">
        <f t="shared" si="24"/>
        <v>18.00</v>
      </c>
      <c r="N129">
        <f t="shared" si="27"/>
      </c>
      <c r="Q129" s="16" t="str">
        <f t="shared" si="28"/>
        <v>2019012211014</v>
      </c>
      <c r="S129" s="6">
        <f t="shared" si="29"/>
        <v>1</v>
      </c>
    </row>
    <row r="130" spans="1:19" ht="15">
      <c r="A130">
        <f>MATCH(TRUE,INDEX(vseut,$A129+1):posut,0)+$A129</f>
        <v>121</v>
      </c>
      <c r="B130">
        <f ca="1" t="shared" si="25"/>
        <v>121</v>
      </c>
      <c r="C130" s="26" t="str">
        <f t="shared" si="15"/>
        <v>11062</v>
      </c>
      <c r="D130" s="26" t="str">
        <f t="shared" si="16"/>
        <v>11061</v>
      </c>
      <c r="E130" s="2" t="str">
        <f t="shared" si="17"/>
        <v>3.</v>
      </c>
      <c r="F130" s="2" t="str">
        <f t="shared" si="18"/>
        <v>32</v>
      </c>
      <c r="G130" s="26" t="str">
        <f t="shared" si="19"/>
        <v>3235</v>
      </c>
      <c r="H130" t="str">
        <f t="shared" si="20"/>
        <v>SNAD Kbely</v>
      </c>
      <c r="I130" s="2" t="str">
        <f t="shared" si="26"/>
        <v>-</v>
      </c>
      <c r="J130" t="str">
        <f t="shared" si="21"/>
        <v>Sokol Nebušice</v>
      </c>
      <c r="K130" s="2" t="str">
        <f t="shared" si="22"/>
        <v>út</v>
      </c>
      <c r="L130" s="5">
        <f t="shared" si="23"/>
        <v>43487</v>
      </c>
      <c r="M130" s="2" t="str">
        <f t="shared" si="24"/>
        <v>18.00</v>
      </c>
      <c r="N130">
        <f t="shared" si="27"/>
      </c>
      <c r="Q130" s="16" t="str">
        <f t="shared" si="28"/>
        <v>2019012211062</v>
      </c>
      <c r="S130" s="6">
        <f t="shared" si="29"/>
        <v>1</v>
      </c>
    </row>
    <row r="131" spans="1:19" ht="15">
      <c r="A131">
        <f>MATCH(TRUE,INDEX(vseut,$A130+1):posut,0)+$A130</f>
        <v>122</v>
      </c>
      <c r="B131">
        <f ca="1" t="shared" si="25"/>
        <v>122</v>
      </c>
      <c r="C131" s="26" t="str">
        <f t="shared" si="15"/>
        <v>11032</v>
      </c>
      <c r="D131" s="26" t="str">
        <f t="shared" si="16"/>
        <v>11033</v>
      </c>
      <c r="E131" s="2" t="str">
        <f t="shared" si="17"/>
        <v>3.</v>
      </c>
      <c r="F131" s="2" t="str">
        <f t="shared" si="18"/>
        <v>33</v>
      </c>
      <c r="G131" s="26" t="str">
        <f t="shared" si="19"/>
        <v>3335</v>
      </c>
      <c r="H131" t="str">
        <f t="shared" si="20"/>
        <v>DDM Praha 6 C</v>
      </c>
      <c r="I131" s="2" t="str">
        <f t="shared" si="26"/>
        <v>-</v>
      </c>
      <c r="J131" t="str">
        <f t="shared" si="21"/>
        <v>TJ Zora Praha A</v>
      </c>
      <c r="K131" s="2" t="str">
        <f t="shared" si="22"/>
        <v>út</v>
      </c>
      <c r="L131" s="5">
        <f t="shared" si="23"/>
        <v>43487</v>
      </c>
      <c r="M131" s="2" t="str">
        <f t="shared" si="24"/>
        <v>18.00</v>
      </c>
      <c r="N131">
        <f t="shared" si="27"/>
      </c>
      <c r="Q131" s="16" t="str">
        <f t="shared" si="28"/>
        <v>2019012211032</v>
      </c>
      <c r="S131" s="6">
        <f t="shared" si="29"/>
        <v>1</v>
      </c>
    </row>
    <row r="132" spans="1:19" ht="15">
      <c r="A132">
        <f>MATCH(TRUE,INDEX(vseut,$A131+1):posut,0)+$A131</f>
        <v>123</v>
      </c>
      <c r="B132">
        <f ca="1" t="shared" si="25"/>
        <v>123</v>
      </c>
      <c r="C132" s="26" t="str">
        <f t="shared" si="15"/>
        <v>11050</v>
      </c>
      <c r="D132" s="26" t="str">
        <f t="shared" si="16"/>
        <v>11011</v>
      </c>
      <c r="E132" s="2" t="str">
        <f t="shared" si="17"/>
        <v>3.</v>
      </c>
      <c r="F132" s="2" t="str">
        <f t="shared" si="18"/>
        <v>33</v>
      </c>
      <c r="G132" s="26" t="str">
        <f t="shared" si="19"/>
        <v>3333</v>
      </c>
      <c r="H132" t="str">
        <f t="shared" si="20"/>
        <v>Unichess G</v>
      </c>
      <c r="I132" s="2" t="str">
        <f t="shared" si="26"/>
        <v>-</v>
      </c>
      <c r="J132" t="str">
        <f t="shared" si="21"/>
        <v>Sokol Praha Vršovice F</v>
      </c>
      <c r="K132" s="2" t="str">
        <f t="shared" si="22"/>
        <v>út</v>
      </c>
      <c r="L132" s="5">
        <f t="shared" si="23"/>
        <v>43487</v>
      </c>
      <c r="M132" s="2" t="str">
        <f t="shared" si="24"/>
        <v>18.00</v>
      </c>
      <c r="N132">
        <f t="shared" si="27"/>
      </c>
      <c r="Q132" s="16" t="str">
        <f t="shared" si="28"/>
        <v>2019012211050</v>
      </c>
      <c r="S132" s="6">
        <f t="shared" si="29"/>
        <v>1</v>
      </c>
    </row>
    <row r="133" spans="1:19" ht="15">
      <c r="A133">
        <f>MATCH(TRUE,INDEX(vseut,$A132+1):posut,0)+$A132</f>
        <v>124</v>
      </c>
      <c r="B133">
        <f ca="1" t="shared" si="25"/>
        <v>124</v>
      </c>
      <c r="C133" s="26" t="str">
        <f t="shared" si="15"/>
        <v>11051</v>
      </c>
      <c r="D133" s="26" t="str">
        <f t="shared" si="16"/>
        <v>11006</v>
      </c>
      <c r="E133" s="2" t="str">
        <f t="shared" si="17"/>
        <v>3.</v>
      </c>
      <c r="F133" s="2" t="str">
        <f t="shared" si="18"/>
        <v>34</v>
      </c>
      <c r="G133" s="26" t="str">
        <f t="shared" si="19"/>
        <v>3436</v>
      </c>
      <c r="H133" t="str">
        <f t="shared" si="20"/>
        <v>Šachový klub Bohnice - C</v>
      </c>
      <c r="I133" s="2" t="str">
        <f t="shared" si="26"/>
        <v>-</v>
      </c>
      <c r="J133" t="str">
        <f t="shared" si="21"/>
        <v>TJ Pankrác G</v>
      </c>
      <c r="K133" s="2" t="str">
        <f t="shared" si="22"/>
        <v>út</v>
      </c>
      <c r="L133" s="5">
        <f t="shared" si="23"/>
        <v>43487</v>
      </c>
      <c r="M133" s="2" t="str">
        <f t="shared" si="24"/>
        <v>17.30</v>
      </c>
      <c r="N133">
        <f t="shared" si="27"/>
      </c>
      <c r="Q133" s="16" t="str">
        <f t="shared" si="28"/>
        <v>2019012211051</v>
      </c>
      <c r="S133" s="6">
        <f t="shared" si="29"/>
        <v>1</v>
      </c>
    </row>
    <row r="134" spans="1:19" ht="15">
      <c r="A134">
        <f>MATCH(TRUE,INDEX(vseut,$A133+1):posut,0)+$A133</f>
        <v>125</v>
      </c>
      <c r="B134">
        <f ca="1" t="shared" si="25"/>
        <v>125</v>
      </c>
      <c r="C134" s="26" t="str">
        <f t="shared" si="15"/>
        <v>11063</v>
      </c>
      <c r="D134" s="26" t="str">
        <f t="shared" si="16"/>
        <v>11016</v>
      </c>
      <c r="E134" s="2" t="str">
        <f t="shared" si="17"/>
        <v>3.</v>
      </c>
      <c r="F134" s="2" t="str">
        <f t="shared" si="18"/>
        <v>34</v>
      </c>
      <c r="G134" s="26" t="str">
        <f t="shared" si="19"/>
        <v>3434</v>
      </c>
      <c r="H134" t="str">
        <f t="shared" si="20"/>
        <v>Šachový klub Praha 4 "C"</v>
      </c>
      <c r="I134" s="2" t="str">
        <f t="shared" si="26"/>
        <v>-</v>
      </c>
      <c r="J134" t="str">
        <f t="shared" si="21"/>
        <v>ŠO Praga Praha C</v>
      </c>
      <c r="K134" s="2" t="str">
        <f t="shared" si="22"/>
        <v>út</v>
      </c>
      <c r="L134" s="5">
        <f t="shared" si="23"/>
        <v>43487</v>
      </c>
      <c r="M134" s="2" t="str">
        <f t="shared" si="24"/>
        <v>18.00</v>
      </c>
      <c r="N134">
        <f t="shared" si="27"/>
      </c>
      <c r="Q134" s="16" t="str">
        <f t="shared" si="28"/>
        <v>2019012211063</v>
      </c>
      <c r="S134" s="6">
        <f t="shared" si="29"/>
        <v>1</v>
      </c>
    </row>
    <row r="135" spans="1:19" ht="15">
      <c r="A135">
        <f>MATCH(TRUE,INDEX(vseut,$A134+1):posut,0)+$A134</f>
        <v>126</v>
      </c>
      <c r="B135">
        <f ca="1" t="shared" si="25"/>
        <v>126</v>
      </c>
      <c r="C135" s="26" t="str">
        <f t="shared" si="15"/>
        <v>11001</v>
      </c>
      <c r="D135" s="26" t="str">
        <f t="shared" si="16"/>
        <v>11032</v>
      </c>
      <c r="E135" s="2" t="str">
        <f t="shared" si="17"/>
        <v>3.</v>
      </c>
      <c r="F135" s="2" t="str">
        <f t="shared" si="18"/>
        <v>01</v>
      </c>
      <c r="G135" s="26" t="str">
        <f t="shared" si="19"/>
        <v>0133</v>
      </c>
      <c r="H135" t="str">
        <f t="shared" si="20"/>
        <v>TJ Bohemians Praha C</v>
      </c>
      <c r="I135" s="2" t="str">
        <f t="shared" si="26"/>
        <v>-</v>
      </c>
      <c r="J135" t="str">
        <f t="shared" si="21"/>
        <v>DDM Praha 6 A</v>
      </c>
      <c r="K135" s="2" t="str">
        <f t="shared" si="22"/>
        <v>st</v>
      </c>
      <c r="L135" s="5">
        <f t="shared" si="23"/>
        <v>43488</v>
      </c>
      <c r="M135" s="2" t="str">
        <f t="shared" si="24"/>
        <v>18.00</v>
      </c>
      <c r="N135" t="str">
        <f t="shared" si="27"/>
        <v>ano</v>
      </c>
      <c r="Q135" s="16" t="str">
        <f t="shared" si="28"/>
        <v>2019012311001</v>
      </c>
      <c r="S135" s="6">
        <f t="shared" si="29"/>
        <v>1</v>
      </c>
    </row>
    <row r="136" spans="1:19" ht="15">
      <c r="A136">
        <f>MATCH(TRUE,INDEX(vseut,$A135+1):posut,0)+$A135</f>
        <v>127</v>
      </c>
      <c r="B136">
        <f ca="1" t="shared" si="25"/>
        <v>127</v>
      </c>
      <c r="C136" s="26" t="str">
        <f t="shared" si="15"/>
        <v>11015</v>
      </c>
      <c r="D136" s="26" t="str">
        <f t="shared" si="16"/>
        <v>11014</v>
      </c>
      <c r="E136" s="2" t="str">
        <f t="shared" si="17"/>
        <v>3.</v>
      </c>
      <c r="F136" s="2" t="str">
        <f t="shared" si="18"/>
        <v>01</v>
      </c>
      <c r="G136" s="26" t="str">
        <f t="shared" si="19"/>
        <v>0132</v>
      </c>
      <c r="H136" t="str">
        <f t="shared" si="20"/>
        <v>TJ Kobylisy B</v>
      </c>
      <c r="I136" s="2" t="str">
        <f t="shared" si="26"/>
        <v>-</v>
      </c>
      <c r="J136" t="str">
        <f t="shared" si="21"/>
        <v>SK OAZA Praha B</v>
      </c>
      <c r="K136" s="2" t="str">
        <f t="shared" si="22"/>
        <v>st</v>
      </c>
      <c r="L136" s="5">
        <f t="shared" si="23"/>
        <v>43488</v>
      </c>
      <c r="M136" s="2" t="str">
        <f t="shared" si="24"/>
        <v>18.00</v>
      </c>
      <c r="N136" t="str">
        <f t="shared" si="27"/>
        <v>ano</v>
      </c>
      <c r="Q136" s="16" t="str">
        <f t="shared" si="28"/>
        <v>2019012311015</v>
      </c>
      <c r="S136" s="6">
        <f t="shared" si="29"/>
        <v>1</v>
      </c>
    </row>
    <row r="137" spans="1:19" ht="15">
      <c r="A137">
        <f>MATCH(TRUE,INDEX(vseut,$A136+1):posut,0)+$A136</f>
        <v>128</v>
      </c>
      <c r="B137">
        <f ca="1" t="shared" si="25"/>
        <v>128</v>
      </c>
      <c r="C137" s="26" t="str">
        <f t="shared" si="15"/>
        <v>11010</v>
      </c>
      <c r="D137" s="26" t="str">
        <f t="shared" si="16"/>
        <v>11002</v>
      </c>
      <c r="E137" s="2" t="str">
        <f t="shared" si="17"/>
        <v>3.</v>
      </c>
      <c r="F137" s="2" t="str">
        <f t="shared" si="18"/>
        <v>11</v>
      </c>
      <c r="G137" s="26" t="str">
        <f t="shared" si="19"/>
        <v>1131</v>
      </c>
      <c r="H137" t="str">
        <f t="shared" si="20"/>
        <v>ŠK Loko Praha B</v>
      </c>
      <c r="I137" s="2" t="str">
        <f t="shared" si="26"/>
        <v>-</v>
      </c>
      <c r="J137" t="str">
        <f t="shared" si="21"/>
        <v>ŠK Sokol Vyšehrad E</v>
      </c>
      <c r="K137" s="2" t="str">
        <f t="shared" si="22"/>
        <v>st</v>
      </c>
      <c r="L137" s="5">
        <f t="shared" si="23"/>
        <v>43488</v>
      </c>
      <c r="M137" s="2" t="str">
        <f t="shared" si="24"/>
        <v>17.30</v>
      </c>
      <c r="N137" t="str">
        <f t="shared" si="27"/>
        <v>ano</v>
      </c>
      <c r="Q137" s="16" t="str">
        <f t="shared" si="28"/>
        <v>2019012311010</v>
      </c>
      <c r="S137" s="6">
        <f t="shared" si="29"/>
        <v>1</v>
      </c>
    </row>
    <row r="138" spans="1:19" ht="15">
      <c r="A138">
        <f>MATCH(TRUE,INDEX(vseut,$A137+1):posut,0)+$A137</f>
        <v>129</v>
      </c>
      <c r="B138">
        <f ca="1" t="shared" si="25"/>
        <v>129</v>
      </c>
      <c r="C138" s="26" t="str">
        <f aca="true" t="shared" si="30" ref="C138:C201">IF(ISNUMBER(A138),INDEX(doddil,A138),"")</f>
        <v>11014</v>
      </c>
      <c r="D138" s="26" t="str">
        <f aca="true" t="shared" si="31" ref="D138:D201">IF(ISNUMBER(A138),INDEX(hoddil,A138),"")</f>
        <v>11051</v>
      </c>
      <c r="E138" s="2" t="str">
        <f aca="true" t="shared" si="32" ref="E138:E201">IF(ISNUMBER($A138),INDEX(koloc,$A138),"")</f>
        <v>3.</v>
      </c>
      <c r="F138" s="2" t="str">
        <f aca="true" t="shared" si="33" ref="F138:F201">IF(ISNUMBER(A138),INDEX(skupic,A138),"")</f>
        <v>12</v>
      </c>
      <c r="G138" s="26" t="str">
        <f aca="true" t="shared" si="34" ref="G138:G201">IF(ISNUMBER(A138),INDEX(idut,A138),"")</f>
        <v>1232</v>
      </c>
      <c r="H138" t="str">
        <f aca="true" t="shared" si="35" ref="H138:H201">IF(ISNUMBER(A138),INDEX(doma,A138),"")</f>
        <v>SK OAZA Praha C</v>
      </c>
      <c r="I138" s="2" t="str">
        <f t="shared" si="26"/>
        <v>-</v>
      </c>
      <c r="J138" t="str">
        <f aca="true" t="shared" si="36" ref="J138:J201">IF(ISNUMBER(A138),INDEX(venku,A138),"")</f>
        <v>Šachový klub Bohnice - A</v>
      </c>
      <c r="K138" s="2" t="str">
        <f aca="true" t="shared" si="37" ref="K138:K201">IF(ISNUMBER(A138),INDEX(hraden,A138),"")</f>
        <v>st</v>
      </c>
      <c r="L138" s="5">
        <f aca="true" t="shared" si="38" ref="L138:L201">IF(ISNUMBER(A138),INDEX(kaldat,A138),"")</f>
        <v>43488</v>
      </c>
      <c r="M138" s="2" t="str">
        <f aca="true" t="shared" si="39" ref="M138:M201">IF(ISNUMBER(A138),INDEX(hracas,A138),"")</f>
        <v>18.00</v>
      </c>
      <c r="N138" t="str">
        <f t="shared" si="27"/>
        <v>ano</v>
      </c>
      <c r="Q138" s="16" t="str">
        <f t="shared" si="28"/>
        <v>2019012311014</v>
      </c>
      <c r="S138" s="6">
        <f t="shared" si="29"/>
        <v>2</v>
      </c>
    </row>
    <row r="139" spans="1:19" ht="15">
      <c r="A139">
        <f>MATCH(TRUE,INDEX(vseut,$A138+1):posut,0)+$A138</f>
        <v>130</v>
      </c>
      <c r="B139">
        <f aca="true" ca="1" t="shared" si="40" ref="B139:B202">IF(ISNUMBER($A139),OFFSET($B139,-1,0)+1,"")</f>
        <v>130</v>
      </c>
      <c r="C139" s="26" t="str">
        <f t="shared" si="30"/>
        <v>11028</v>
      </c>
      <c r="D139" s="26" t="str">
        <f t="shared" si="31"/>
        <v>11060</v>
      </c>
      <c r="E139" s="2" t="str">
        <f t="shared" si="32"/>
        <v>3.</v>
      </c>
      <c r="F139" s="2" t="str">
        <f t="shared" si="33"/>
        <v>21</v>
      </c>
      <c r="G139" s="26" t="str">
        <f t="shared" si="34"/>
        <v>2133</v>
      </c>
      <c r="H139" t="str">
        <f t="shared" si="35"/>
        <v>GROP - D</v>
      </c>
      <c r="I139" s="2" t="str">
        <f aca="true" t="shared" si="41" ref="I139:I202">IF(ISNUMBER(A139),"-","")</f>
        <v>-</v>
      </c>
      <c r="J139" t="str">
        <f t="shared" si="36"/>
        <v>Steinitz-Makabi Praha</v>
      </c>
      <c r="K139" s="2" t="str">
        <f t="shared" si="37"/>
        <v>st</v>
      </c>
      <c r="L139" s="5">
        <f t="shared" si="38"/>
        <v>43488</v>
      </c>
      <c r="M139" s="2" t="str">
        <f t="shared" si="39"/>
        <v>18.00</v>
      </c>
      <c r="N139">
        <f aca="true" t="shared" si="42" ref="N139:N202">IF(AND(ISNUMBER(A139),OR($F139="01",$F139="11",$F139="12",S139&gt;1)),"ano","")</f>
      </c>
      <c r="Q139" s="16" t="str">
        <f aca="true" t="shared" si="43" ref="Q139:Q202">TEXT(L139,"rrrrmmdd")&amp;C139</f>
        <v>2019012311028</v>
      </c>
      <c r="S139" s="6">
        <f aca="true" t="shared" si="44" ref="S139:S202">COUNTIF($Q$10:$Q$582,Q139)</f>
        <v>1</v>
      </c>
    </row>
    <row r="140" spans="1:19" ht="15">
      <c r="A140">
        <f>MATCH(TRUE,INDEX(vseut,$A139+1):posut,0)+$A139</f>
        <v>131</v>
      </c>
      <c r="B140">
        <f ca="1" t="shared" si="40"/>
        <v>131</v>
      </c>
      <c r="C140" s="26" t="str">
        <f t="shared" si="30"/>
        <v>11004</v>
      </c>
      <c r="D140" s="26" t="str">
        <f t="shared" si="31"/>
        <v>11012</v>
      </c>
      <c r="E140" s="2" t="str">
        <f t="shared" si="32"/>
        <v>3.</v>
      </c>
      <c r="F140" s="2" t="str">
        <f t="shared" si="33"/>
        <v>21</v>
      </c>
      <c r="G140" s="26" t="str">
        <f t="shared" si="34"/>
        <v>2136</v>
      </c>
      <c r="H140" t="str">
        <f t="shared" si="35"/>
        <v>ŠK DP Praha C - VŠFS</v>
      </c>
      <c r="I140" s="2" t="str">
        <f t="shared" si="41"/>
        <v>-</v>
      </c>
      <c r="J140" t="str">
        <f t="shared" si="36"/>
        <v>ŠK Viktoria Žižkov C</v>
      </c>
      <c r="K140" s="2" t="str">
        <f t="shared" si="37"/>
        <v>st</v>
      </c>
      <c r="L140" s="5">
        <f t="shared" si="38"/>
        <v>43488</v>
      </c>
      <c r="M140" s="2" t="str">
        <f t="shared" si="39"/>
        <v>17.30</v>
      </c>
      <c r="N140" t="str">
        <f t="shared" si="42"/>
        <v>ano</v>
      </c>
      <c r="Q140" s="16" t="str">
        <f t="shared" si="43"/>
        <v>2019012311004</v>
      </c>
      <c r="S140" s="6">
        <f t="shared" si="44"/>
        <v>2</v>
      </c>
    </row>
    <row r="141" spans="1:19" ht="15">
      <c r="A141">
        <f>MATCH(TRUE,INDEX(vseut,$A140+1):posut,0)+$A140</f>
        <v>132</v>
      </c>
      <c r="B141">
        <f ca="1" t="shared" si="40"/>
        <v>132</v>
      </c>
      <c r="C141" s="26" t="str">
        <f t="shared" si="30"/>
        <v>11004</v>
      </c>
      <c r="D141" s="26" t="str">
        <f t="shared" si="31"/>
        <v>11014</v>
      </c>
      <c r="E141" s="2" t="str">
        <f t="shared" si="32"/>
        <v>3.</v>
      </c>
      <c r="F141" s="2" t="str">
        <f t="shared" si="33"/>
        <v>21</v>
      </c>
      <c r="G141" s="26" t="str">
        <f t="shared" si="34"/>
        <v>2135</v>
      </c>
      <c r="H141" t="str">
        <f t="shared" si="35"/>
        <v>ŠK DP Praha E - VŠFS</v>
      </c>
      <c r="I141" s="2" t="str">
        <f t="shared" si="41"/>
        <v>-</v>
      </c>
      <c r="J141" t="str">
        <f t="shared" si="36"/>
        <v>SK OAZA Praha D</v>
      </c>
      <c r="K141" s="2" t="str">
        <f t="shared" si="37"/>
        <v>st</v>
      </c>
      <c r="L141" s="5">
        <f t="shared" si="38"/>
        <v>43488</v>
      </c>
      <c r="M141" s="2" t="str">
        <f t="shared" si="39"/>
        <v>17.30</v>
      </c>
      <c r="N141" t="str">
        <f t="shared" si="42"/>
        <v>ano</v>
      </c>
      <c r="Q141" s="16" t="str">
        <f t="shared" si="43"/>
        <v>2019012311004</v>
      </c>
      <c r="S141" s="6">
        <f t="shared" si="44"/>
        <v>2</v>
      </c>
    </row>
    <row r="142" spans="1:19" ht="15">
      <c r="A142">
        <f>MATCH(TRUE,INDEX(vseut,$A141+1):posut,0)+$A141</f>
        <v>133</v>
      </c>
      <c r="B142">
        <f ca="1" t="shared" si="40"/>
        <v>133</v>
      </c>
      <c r="C142" s="26" t="str">
        <f t="shared" si="30"/>
        <v>11029</v>
      </c>
      <c r="D142" s="26" t="str">
        <f t="shared" si="31"/>
        <v>11001</v>
      </c>
      <c r="E142" s="2" t="str">
        <f t="shared" si="32"/>
        <v>3.</v>
      </c>
      <c r="F142" s="2" t="str">
        <f t="shared" si="33"/>
        <v>22</v>
      </c>
      <c r="G142" s="26" t="str">
        <f t="shared" si="34"/>
        <v>2236</v>
      </c>
      <c r="H142" t="str">
        <f t="shared" si="35"/>
        <v>ŠK Smíchov B</v>
      </c>
      <c r="I142" s="2" t="str">
        <f t="shared" si="41"/>
        <v>-</v>
      </c>
      <c r="J142" t="str">
        <f t="shared" si="36"/>
        <v>TJ Bohemians Praha G</v>
      </c>
      <c r="K142" s="2" t="str">
        <f t="shared" si="37"/>
        <v>st</v>
      </c>
      <c r="L142" s="5">
        <f t="shared" si="38"/>
        <v>43488</v>
      </c>
      <c r="M142" s="2" t="str">
        <f t="shared" si="39"/>
        <v>18.00</v>
      </c>
      <c r="N142">
        <f t="shared" si="42"/>
      </c>
      <c r="Q142" s="16" t="str">
        <f t="shared" si="43"/>
        <v>2019012311029</v>
      </c>
      <c r="S142" s="6">
        <v>1</v>
      </c>
    </row>
    <row r="143" spans="1:19" ht="15">
      <c r="A143">
        <f>MATCH(TRUE,INDEX(vseut,$A142+1):posut,0)+$A142</f>
        <v>134</v>
      </c>
      <c r="B143">
        <f ca="1" t="shared" si="40"/>
        <v>134</v>
      </c>
      <c r="C143" s="26" t="str">
        <f t="shared" si="30"/>
        <v>11055</v>
      </c>
      <c r="D143" s="26" t="str">
        <f t="shared" si="31"/>
        <v>11004</v>
      </c>
      <c r="E143" s="2" t="str">
        <f t="shared" si="32"/>
        <v>3.</v>
      </c>
      <c r="F143" s="2" t="str">
        <f t="shared" si="33"/>
        <v>31</v>
      </c>
      <c r="G143" s="26" t="str">
        <f t="shared" si="34"/>
        <v>3135</v>
      </c>
      <c r="H143" t="str">
        <f t="shared" si="35"/>
        <v>Dukla G</v>
      </c>
      <c r="I143" s="2" t="str">
        <f t="shared" si="41"/>
        <v>-</v>
      </c>
      <c r="J143" t="str">
        <f t="shared" si="36"/>
        <v>ŠK DP Praha G</v>
      </c>
      <c r="K143" s="2" t="str">
        <f t="shared" si="37"/>
        <v>st</v>
      </c>
      <c r="L143" s="5">
        <f t="shared" si="38"/>
        <v>43488</v>
      </c>
      <c r="M143" s="2" t="str">
        <f t="shared" si="39"/>
        <v>17.30</v>
      </c>
      <c r="N143">
        <f t="shared" si="42"/>
      </c>
      <c r="Q143" s="16" t="str">
        <f t="shared" si="43"/>
        <v>2019012311055</v>
      </c>
      <c r="S143" s="6">
        <v>1</v>
      </c>
    </row>
    <row r="144" spans="1:19" ht="15">
      <c r="A144">
        <f>MATCH(TRUE,INDEX(vseut,$A143+1):posut,0)+$A143</f>
        <v>135</v>
      </c>
      <c r="B144">
        <f ca="1" t="shared" si="40"/>
        <v>135</v>
      </c>
      <c r="C144" s="26" t="str">
        <f t="shared" si="30"/>
        <v>11014</v>
      </c>
      <c r="D144" s="26" t="str">
        <f t="shared" si="31"/>
        <v>11051</v>
      </c>
      <c r="E144" s="2" t="str">
        <f t="shared" si="32"/>
        <v>3.</v>
      </c>
      <c r="F144" s="2" t="str">
        <f t="shared" si="33"/>
        <v>31</v>
      </c>
      <c r="G144" s="26" t="str">
        <f t="shared" si="34"/>
        <v>3132</v>
      </c>
      <c r="H144" t="str">
        <f t="shared" si="35"/>
        <v>SK OAZA Praha G</v>
      </c>
      <c r="I144" s="2" t="str">
        <f t="shared" si="41"/>
        <v>-</v>
      </c>
      <c r="J144" t="str">
        <f t="shared" si="36"/>
        <v>Šachový klub Bohnice - D</v>
      </c>
      <c r="K144" s="2" t="str">
        <f t="shared" si="37"/>
        <v>st</v>
      </c>
      <c r="L144" s="5">
        <f t="shared" si="38"/>
        <v>43488</v>
      </c>
      <c r="M144" s="2" t="str">
        <f t="shared" si="39"/>
        <v>18.00</v>
      </c>
      <c r="N144" t="str">
        <f t="shared" si="42"/>
        <v>ano</v>
      </c>
      <c r="Q144" s="16" t="str">
        <f t="shared" si="43"/>
        <v>2019012311014</v>
      </c>
      <c r="S144" s="6">
        <f t="shared" si="44"/>
        <v>2</v>
      </c>
    </row>
    <row r="145" spans="1:19" ht="15">
      <c r="A145">
        <f>MATCH(TRUE,INDEX(vseut,$A144+1):posut,0)+$A144</f>
        <v>136</v>
      </c>
      <c r="B145">
        <f ca="1" t="shared" si="40"/>
        <v>136</v>
      </c>
      <c r="C145" s="26" t="str">
        <f t="shared" si="30"/>
        <v>11013</v>
      </c>
      <c r="D145" s="26" t="str">
        <f t="shared" si="31"/>
        <v>11011</v>
      </c>
      <c r="E145" s="2" t="str">
        <f t="shared" si="32"/>
        <v>3.</v>
      </c>
      <c r="F145" s="2" t="str">
        <f t="shared" si="33"/>
        <v>34</v>
      </c>
      <c r="G145" s="26" t="str">
        <f t="shared" si="34"/>
        <v>3433</v>
      </c>
      <c r="H145" t="str">
        <f t="shared" si="35"/>
        <v>ŠK Teplárna Malešice</v>
      </c>
      <c r="I145" s="2" t="str">
        <f t="shared" si="41"/>
        <v>-</v>
      </c>
      <c r="J145" t="str">
        <f t="shared" si="36"/>
        <v>Sokol Praha Vršovice G</v>
      </c>
      <c r="K145" s="2" t="str">
        <f t="shared" si="37"/>
        <v>st</v>
      </c>
      <c r="L145" s="5">
        <f t="shared" si="38"/>
        <v>43488</v>
      </c>
      <c r="M145" s="2" t="str">
        <f t="shared" si="39"/>
        <v>17.30</v>
      </c>
      <c r="N145">
        <f t="shared" si="42"/>
      </c>
      <c r="Q145" s="16" t="str">
        <f t="shared" si="43"/>
        <v>2019012311013</v>
      </c>
      <c r="S145" s="6">
        <f t="shared" si="44"/>
        <v>1</v>
      </c>
    </row>
    <row r="146" spans="1:19" ht="15">
      <c r="A146">
        <f>MATCH(TRUE,INDEX(vseut,$A145+1):posut,0)+$A145</f>
        <v>137</v>
      </c>
      <c r="B146">
        <f ca="1" t="shared" si="40"/>
        <v>137</v>
      </c>
      <c r="C146" s="26" t="str">
        <f t="shared" si="30"/>
        <v>11011</v>
      </c>
      <c r="D146" s="26" t="str">
        <f t="shared" si="31"/>
        <v>11002</v>
      </c>
      <c r="E146" s="2" t="str">
        <f t="shared" si="32"/>
        <v>3.</v>
      </c>
      <c r="F146" s="2" t="str">
        <f t="shared" si="33"/>
        <v>01</v>
      </c>
      <c r="G146" s="26" t="str">
        <f t="shared" si="34"/>
        <v>0134</v>
      </c>
      <c r="H146" t="str">
        <f t="shared" si="35"/>
        <v>Sokol Praha Vršovice B</v>
      </c>
      <c r="I146" s="2" t="str">
        <f t="shared" si="41"/>
        <v>-</v>
      </c>
      <c r="J146" t="str">
        <f t="shared" si="36"/>
        <v>ŠK Sokol Vyšehrad C</v>
      </c>
      <c r="K146" s="2" t="str">
        <f t="shared" si="37"/>
        <v>čt</v>
      </c>
      <c r="L146" s="5">
        <f t="shared" si="38"/>
        <v>43489</v>
      </c>
      <c r="M146" s="2" t="str">
        <f t="shared" si="39"/>
        <v>17.30</v>
      </c>
      <c r="N146" t="str">
        <f t="shared" si="42"/>
        <v>ano</v>
      </c>
      <c r="Q146" s="16" t="str">
        <f t="shared" si="43"/>
        <v>2019012411011</v>
      </c>
      <c r="S146" s="6">
        <f t="shared" si="44"/>
        <v>2</v>
      </c>
    </row>
    <row r="147" spans="1:19" ht="15">
      <c r="A147">
        <f>MATCH(TRUE,INDEX(vseut,$A146+1):posut,0)+$A146</f>
        <v>138</v>
      </c>
      <c r="B147">
        <f ca="1" t="shared" si="40"/>
        <v>138</v>
      </c>
      <c r="C147" s="26" t="str">
        <f t="shared" si="30"/>
        <v>11006</v>
      </c>
      <c r="D147" s="26" t="str">
        <f t="shared" si="31"/>
        <v>11055</v>
      </c>
      <c r="E147" s="2" t="str">
        <f t="shared" si="32"/>
        <v>3.</v>
      </c>
      <c r="F147" s="2" t="str">
        <f t="shared" si="33"/>
        <v>01</v>
      </c>
      <c r="G147" s="26" t="str">
        <f t="shared" si="34"/>
        <v>0136</v>
      </c>
      <c r="H147" t="str">
        <f t="shared" si="35"/>
        <v>TJ Pankrác C</v>
      </c>
      <c r="I147" s="2" t="str">
        <f t="shared" si="41"/>
        <v>-</v>
      </c>
      <c r="J147" t="str">
        <f t="shared" si="36"/>
        <v>Dukla B</v>
      </c>
      <c r="K147" s="2" t="str">
        <f t="shared" si="37"/>
        <v>čt</v>
      </c>
      <c r="L147" s="5">
        <f t="shared" si="38"/>
        <v>43489</v>
      </c>
      <c r="M147" s="2" t="str">
        <f t="shared" si="39"/>
        <v>18.00</v>
      </c>
      <c r="N147" t="str">
        <f t="shared" si="42"/>
        <v>ano</v>
      </c>
      <c r="Q147" s="16" t="str">
        <f t="shared" si="43"/>
        <v>2019012411006</v>
      </c>
      <c r="S147" s="6">
        <f t="shared" si="44"/>
        <v>1</v>
      </c>
    </row>
    <row r="148" spans="1:19" ht="15">
      <c r="A148">
        <f>MATCH(TRUE,INDEX(vseut,$A147+1):posut,0)+$A147</f>
        <v>139</v>
      </c>
      <c r="B148">
        <f ca="1" t="shared" si="40"/>
        <v>139</v>
      </c>
      <c r="C148" s="26" t="str">
        <f t="shared" si="30"/>
        <v>11055</v>
      </c>
      <c r="D148" s="26" t="str">
        <f t="shared" si="31"/>
        <v>11008</v>
      </c>
      <c r="E148" s="2" t="str">
        <f t="shared" si="32"/>
        <v>3.</v>
      </c>
      <c r="F148" s="2" t="str">
        <f t="shared" si="33"/>
        <v>12</v>
      </c>
      <c r="G148" s="26" t="str">
        <f t="shared" si="34"/>
        <v>1236</v>
      </c>
      <c r="H148" t="str">
        <f t="shared" si="35"/>
        <v>Dukla C</v>
      </c>
      <c r="I148" s="2" t="str">
        <f t="shared" si="41"/>
        <v>-</v>
      </c>
      <c r="J148" t="str">
        <f t="shared" si="36"/>
        <v>USK Praha A</v>
      </c>
      <c r="K148" s="2" t="str">
        <f t="shared" si="37"/>
        <v>čt</v>
      </c>
      <c r="L148" s="5">
        <f t="shared" si="38"/>
        <v>43489</v>
      </c>
      <c r="M148" s="2" t="str">
        <f t="shared" si="39"/>
        <v>18.00</v>
      </c>
      <c r="N148" t="str">
        <f t="shared" si="42"/>
        <v>ano</v>
      </c>
      <c r="Q148" s="16" t="str">
        <f t="shared" si="43"/>
        <v>2019012411055</v>
      </c>
      <c r="S148" s="6">
        <f t="shared" si="44"/>
        <v>1</v>
      </c>
    </row>
    <row r="149" spans="1:19" ht="15">
      <c r="A149">
        <f>MATCH(TRUE,INDEX(vseut,$A148+1):posut,0)+$A148</f>
        <v>140</v>
      </c>
      <c r="B149">
        <f ca="1" t="shared" si="40"/>
        <v>140</v>
      </c>
      <c r="C149" s="26" t="str">
        <f t="shared" si="30"/>
        <v>11012</v>
      </c>
      <c r="D149" s="26" t="str">
        <f t="shared" si="31"/>
        <v>11006</v>
      </c>
      <c r="E149" s="2" t="str">
        <f t="shared" si="32"/>
        <v>3.</v>
      </c>
      <c r="F149" s="2" t="str">
        <f t="shared" si="33"/>
        <v>12</v>
      </c>
      <c r="G149" s="26" t="str">
        <f t="shared" si="34"/>
        <v>1231</v>
      </c>
      <c r="H149" t="str">
        <f t="shared" si="35"/>
        <v>ŠK Viktoria Žižkov B</v>
      </c>
      <c r="I149" s="2" t="str">
        <f t="shared" si="41"/>
        <v>-</v>
      </c>
      <c r="J149" t="str">
        <f t="shared" si="36"/>
        <v>TJ Pankrác E</v>
      </c>
      <c r="K149" s="2" t="str">
        <f t="shared" si="37"/>
        <v>čt</v>
      </c>
      <c r="L149" s="5">
        <f t="shared" si="38"/>
        <v>43489</v>
      </c>
      <c r="M149" s="2" t="str">
        <f t="shared" si="39"/>
        <v>18.00</v>
      </c>
      <c r="N149" t="str">
        <f t="shared" si="42"/>
        <v>ano</v>
      </c>
      <c r="Q149" s="16" t="str">
        <f t="shared" si="43"/>
        <v>2019012411012</v>
      </c>
      <c r="S149" s="6">
        <f t="shared" si="44"/>
        <v>1</v>
      </c>
    </row>
    <row r="150" spans="1:19" ht="15">
      <c r="A150">
        <f>MATCH(TRUE,INDEX(vseut,$A149+1):posut,0)+$A149</f>
        <v>141</v>
      </c>
      <c r="B150">
        <f ca="1" t="shared" si="40"/>
        <v>141</v>
      </c>
      <c r="C150" s="26" t="str">
        <f t="shared" si="30"/>
        <v>11011</v>
      </c>
      <c r="D150" s="26" t="str">
        <f t="shared" si="31"/>
        <v>11002</v>
      </c>
      <c r="E150" s="2" t="str">
        <f t="shared" si="32"/>
        <v>3.</v>
      </c>
      <c r="F150" s="2" t="str">
        <f t="shared" si="33"/>
        <v>21</v>
      </c>
      <c r="G150" s="26" t="str">
        <f t="shared" si="34"/>
        <v>2134</v>
      </c>
      <c r="H150" t="str">
        <f t="shared" si="35"/>
        <v>Sokol Praha Vršovice D</v>
      </c>
      <c r="I150" s="2" t="str">
        <f t="shared" si="41"/>
        <v>-</v>
      </c>
      <c r="J150" t="str">
        <f t="shared" si="36"/>
        <v>ŠK Sokol Vyšehrad G</v>
      </c>
      <c r="K150" s="2" t="str">
        <f t="shared" si="37"/>
        <v>čt</v>
      </c>
      <c r="L150" s="5">
        <f t="shared" si="38"/>
        <v>43489</v>
      </c>
      <c r="M150" s="2" t="str">
        <f t="shared" si="39"/>
        <v>17.30</v>
      </c>
      <c r="N150" t="str">
        <f t="shared" si="42"/>
        <v>ano</v>
      </c>
      <c r="Q150" s="16" t="str">
        <f t="shared" si="43"/>
        <v>2019012411011</v>
      </c>
      <c r="S150" s="6">
        <f t="shared" si="44"/>
        <v>2</v>
      </c>
    </row>
    <row r="151" spans="1:19" ht="15">
      <c r="A151">
        <f>MATCH(TRUE,INDEX(vseut,$A150+1):posut,0)+$A150</f>
        <v>142</v>
      </c>
      <c r="B151">
        <f ca="1" t="shared" si="40"/>
        <v>142</v>
      </c>
      <c r="C151" s="26" t="str">
        <f t="shared" si="30"/>
        <v>11001</v>
      </c>
      <c r="D151" s="26" t="str">
        <f t="shared" si="31"/>
        <v>11062</v>
      </c>
      <c r="E151" s="2" t="str">
        <f t="shared" si="32"/>
        <v>3.</v>
      </c>
      <c r="F151" s="2" t="str">
        <f t="shared" si="33"/>
        <v>21</v>
      </c>
      <c r="G151" s="26" t="str">
        <f t="shared" si="34"/>
        <v>2131</v>
      </c>
      <c r="H151" t="str">
        <f t="shared" si="35"/>
        <v>TJ Bohemians Praha F</v>
      </c>
      <c r="I151" s="2" t="str">
        <f t="shared" si="41"/>
        <v>-</v>
      </c>
      <c r="J151" t="str">
        <f t="shared" si="36"/>
        <v>Kbel.šach. reprezentace A</v>
      </c>
      <c r="K151" s="2" t="str">
        <f t="shared" si="37"/>
        <v>čt</v>
      </c>
      <c r="L151" s="5">
        <f t="shared" si="38"/>
        <v>43489</v>
      </c>
      <c r="M151" s="2" t="str">
        <f t="shared" si="39"/>
        <v>18.00</v>
      </c>
      <c r="N151">
        <f t="shared" si="42"/>
      </c>
      <c r="Q151" s="16" t="str">
        <f t="shared" si="43"/>
        <v>2019012411001</v>
      </c>
      <c r="S151" s="6">
        <f t="shared" si="44"/>
        <v>1</v>
      </c>
    </row>
    <row r="152" spans="1:19" ht="15">
      <c r="A152">
        <f>MATCH(TRUE,INDEX(vseut,$A151+1):posut,0)+$A151</f>
        <v>143</v>
      </c>
      <c r="B152">
        <f ca="1" t="shared" si="40"/>
        <v>143</v>
      </c>
      <c r="C152" s="26" t="str">
        <f t="shared" si="30"/>
        <v>11050</v>
      </c>
      <c r="D152" s="26" t="str">
        <f t="shared" si="31"/>
        <v>11006</v>
      </c>
      <c r="E152" s="2" t="str">
        <f t="shared" si="32"/>
        <v>3.</v>
      </c>
      <c r="F152" s="2" t="str">
        <f t="shared" si="33"/>
        <v>21</v>
      </c>
      <c r="G152" s="26" t="str">
        <f t="shared" si="34"/>
        <v>2132</v>
      </c>
      <c r="H152" t="str">
        <f t="shared" si="35"/>
        <v>Unichess Ž</v>
      </c>
      <c r="I152" s="2" t="str">
        <f t="shared" si="41"/>
        <v>-</v>
      </c>
      <c r="J152" t="str">
        <f t="shared" si="36"/>
        <v>TJ Pankrác F</v>
      </c>
      <c r="K152" s="2" t="str">
        <f t="shared" si="37"/>
        <v>čt</v>
      </c>
      <c r="L152" s="5">
        <f t="shared" si="38"/>
        <v>43489</v>
      </c>
      <c r="M152" s="2" t="str">
        <f t="shared" si="39"/>
        <v>18.00</v>
      </c>
      <c r="N152">
        <f t="shared" si="42"/>
      </c>
      <c r="Q152" s="16" t="str">
        <f t="shared" si="43"/>
        <v>2019012411050</v>
      </c>
      <c r="S152" s="6">
        <f t="shared" si="44"/>
        <v>1</v>
      </c>
    </row>
    <row r="153" spans="1:19" ht="15">
      <c r="A153">
        <f>MATCH(TRUE,INDEX(vseut,$A152+1):posut,0)+$A152</f>
        <v>144</v>
      </c>
      <c r="B153">
        <f ca="1" t="shared" si="40"/>
        <v>144</v>
      </c>
      <c r="C153" s="26" t="str">
        <f t="shared" si="30"/>
        <v>11004</v>
      </c>
      <c r="D153" s="26" t="str">
        <f t="shared" si="31"/>
        <v>11002</v>
      </c>
      <c r="E153" s="2" t="str">
        <f t="shared" si="32"/>
        <v>3.</v>
      </c>
      <c r="F153" s="2" t="str">
        <f t="shared" si="33"/>
        <v>22</v>
      </c>
      <c r="G153" s="26" t="str">
        <f t="shared" si="34"/>
        <v>2235</v>
      </c>
      <c r="H153" t="str">
        <f t="shared" si="35"/>
        <v>ŠK DP Praha D - EA Hotels</v>
      </c>
      <c r="I153" s="2" t="str">
        <f t="shared" si="41"/>
        <v>-</v>
      </c>
      <c r="J153" t="str">
        <f t="shared" si="36"/>
        <v>ŠK Sokol Vyšehrad H</v>
      </c>
      <c r="K153" s="2" t="str">
        <f t="shared" si="37"/>
        <v>čt</v>
      </c>
      <c r="L153" s="5">
        <f t="shared" si="38"/>
        <v>43489</v>
      </c>
      <c r="M153" s="2" t="str">
        <f t="shared" si="39"/>
        <v>18.00</v>
      </c>
      <c r="N153">
        <f t="shared" si="42"/>
      </c>
      <c r="Q153" s="16" t="str">
        <f t="shared" si="43"/>
        <v>2019012411004</v>
      </c>
      <c r="S153" s="6">
        <f t="shared" si="44"/>
        <v>1</v>
      </c>
    </row>
    <row r="154" spans="1:19" ht="15">
      <c r="A154">
        <f>MATCH(TRUE,INDEX(vseut,$A153+1):posut,0)+$A153</f>
        <v>145</v>
      </c>
      <c r="B154">
        <f ca="1" t="shared" si="40"/>
        <v>145</v>
      </c>
      <c r="C154" s="26" t="str">
        <f t="shared" si="30"/>
        <v>11029</v>
      </c>
      <c r="D154" s="26" t="str">
        <f t="shared" si="31"/>
        <v>11020</v>
      </c>
      <c r="E154" s="2" t="str">
        <f t="shared" si="32"/>
        <v>3.</v>
      </c>
      <c r="F154" s="2" t="str">
        <f t="shared" si="33"/>
        <v>32</v>
      </c>
      <c r="G154" s="26" t="str">
        <f t="shared" si="34"/>
        <v>3233</v>
      </c>
      <c r="H154" t="str">
        <f t="shared" si="35"/>
        <v>ŠK Smíchov C</v>
      </c>
      <c r="I154" s="2" t="str">
        <f t="shared" si="41"/>
        <v>-</v>
      </c>
      <c r="J154" t="str">
        <f t="shared" si="36"/>
        <v>ŠK Mahrla C</v>
      </c>
      <c r="K154" s="2" t="str">
        <f t="shared" si="37"/>
        <v>čt</v>
      </c>
      <c r="L154" s="5">
        <f t="shared" si="38"/>
        <v>43489</v>
      </c>
      <c r="M154" s="2" t="str">
        <f t="shared" si="39"/>
        <v>17.45</v>
      </c>
      <c r="N154">
        <f t="shared" si="42"/>
      </c>
      <c r="Q154" s="16" t="str">
        <f t="shared" si="43"/>
        <v>2019012411029</v>
      </c>
      <c r="S154" s="6">
        <f t="shared" si="44"/>
        <v>1</v>
      </c>
    </row>
    <row r="155" spans="1:19" ht="15">
      <c r="A155">
        <f>MATCH(TRUE,INDEX(vseut,$A154+1):posut,0)+$A154</f>
        <v>146</v>
      </c>
      <c r="B155">
        <f ca="1" t="shared" si="40"/>
        <v>146</v>
      </c>
      <c r="C155" s="26" t="str">
        <f t="shared" si="30"/>
        <v>11053</v>
      </c>
      <c r="D155" s="26" t="str">
        <f t="shared" si="31"/>
        <v>11012</v>
      </c>
      <c r="E155" s="2" t="str">
        <f t="shared" si="32"/>
        <v>3.</v>
      </c>
      <c r="F155" s="2" t="str">
        <f t="shared" si="33"/>
        <v>33</v>
      </c>
      <c r="G155" s="26" t="str">
        <f t="shared" si="34"/>
        <v>3336</v>
      </c>
      <c r="H155" t="str">
        <f t="shared" si="35"/>
        <v>SK Lokomotiva Radlice C</v>
      </c>
      <c r="I155" s="2" t="str">
        <f t="shared" si="41"/>
        <v>-</v>
      </c>
      <c r="J155" t="str">
        <f t="shared" si="36"/>
        <v>ŠK Viktoria Žižkov D</v>
      </c>
      <c r="K155" s="2" t="str">
        <f t="shared" si="37"/>
        <v>čt</v>
      </c>
      <c r="L155" s="5">
        <f t="shared" si="38"/>
        <v>43489</v>
      </c>
      <c r="M155" s="2" t="str">
        <f t="shared" si="39"/>
        <v>18.00</v>
      </c>
      <c r="N155">
        <f t="shared" si="42"/>
      </c>
      <c r="Q155" s="16" t="str">
        <f t="shared" si="43"/>
        <v>2019012411053</v>
      </c>
      <c r="S155" s="6">
        <f t="shared" si="44"/>
        <v>1</v>
      </c>
    </row>
    <row r="156" spans="1:19" ht="15">
      <c r="A156">
        <f>MATCH(TRUE,INDEX(vseut,$A155+1):posut,0)+$A155</f>
        <v>147</v>
      </c>
      <c r="B156">
        <f ca="1" t="shared" si="40"/>
        <v>147</v>
      </c>
      <c r="C156" s="26" t="str">
        <f t="shared" si="30"/>
        <v>11016</v>
      </c>
      <c r="D156" s="26" t="str">
        <f t="shared" si="31"/>
        <v>11015</v>
      </c>
      <c r="E156" s="2" t="str">
        <f t="shared" si="32"/>
        <v>3.</v>
      </c>
      <c r="F156" s="2" t="str">
        <f t="shared" si="33"/>
        <v>33</v>
      </c>
      <c r="G156" s="26" t="str">
        <f t="shared" si="34"/>
        <v>3334</v>
      </c>
      <c r="H156" t="str">
        <f t="shared" si="35"/>
        <v>ŠO Praga Praha E</v>
      </c>
      <c r="I156" s="2" t="str">
        <f t="shared" si="41"/>
        <v>-</v>
      </c>
      <c r="J156" t="str">
        <f t="shared" si="36"/>
        <v>TJ Kobylisy G</v>
      </c>
      <c r="K156" s="2" t="str">
        <f t="shared" si="37"/>
        <v>čt</v>
      </c>
      <c r="L156" s="5">
        <f t="shared" si="38"/>
        <v>43489</v>
      </c>
      <c r="M156" s="2" t="str">
        <f t="shared" si="39"/>
        <v>18.00</v>
      </c>
      <c r="N156">
        <f t="shared" si="42"/>
      </c>
      <c r="Q156" s="16" t="str">
        <f t="shared" si="43"/>
        <v>2019012411016</v>
      </c>
      <c r="S156" s="6">
        <f t="shared" si="44"/>
        <v>1</v>
      </c>
    </row>
    <row r="157" spans="1:19" ht="15">
      <c r="A157">
        <f>MATCH(TRUE,INDEX(vseut,$A156+1):posut,0)+$A156</f>
        <v>148</v>
      </c>
      <c r="B157">
        <f ca="1" t="shared" si="40"/>
        <v>148</v>
      </c>
      <c r="C157" s="26" t="str">
        <f t="shared" si="30"/>
        <v>11028</v>
      </c>
      <c r="D157" s="26" t="str">
        <f t="shared" si="31"/>
        <v>11054</v>
      </c>
      <c r="E157" s="2" t="str">
        <f t="shared" si="32"/>
        <v>3.</v>
      </c>
      <c r="F157" s="2" t="str">
        <f t="shared" si="33"/>
        <v>34</v>
      </c>
      <c r="G157" s="26" t="str">
        <f t="shared" si="34"/>
        <v>3435</v>
      </c>
      <c r="H157" t="str">
        <f t="shared" si="35"/>
        <v>GROP - E</v>
      </c>
      <c r="I157" s="2" t="str">
        <f t="shared" si="41"/>
        <v>-</v>
      </c>
      <c r="J157" t="str">
        <f t="shared" si="36"/>
        <v>SK Újezd nad Lesy</v>
      </c>
      <c r="K157" s="2" t="str">
        <f t="shared" si="37"/>
        <v>čt</v>
      </c>
      <c r="L157" s="5">
        <f t="shared" si="38"/>
        <v>43489</v>
      </c>
      <c r="M157" s="2" t="str">
        <f t="shared" si="39"/>
        <v>18.00</v>
      </c>
      <c r="N157">
        <f t="shared" si="42"/>
      </c>
      <c r="Q157" s="16" t="str">
        <f t="shared" si="43"/>
        <v>2019012411028</v>
      </c>
      <c r="S157" s="6">
        <f t="shared" si="44"/>
        <v>1</v>
      </c>
    </row>
    <row r="158" spans="1:19" ht="15">
      <c r="A158">
        <f>MATCH(TRUE,INDEX(vseut,$A157+1):posut,0)+$A157</f>
        <v>149</v>
      </c>
      <c r="B158">
        <f ca="1" t="shared" si="40"/>
        <v>149</v>
      </c>
      <c r="C158" s="26" t="str">
        <f t="shared" si="30"/>
        <v>11016</v>
      </c>
      <c r="D158" s="26" t="str">
        <f t="shared" si="31"/>
        <v>11063</v>
      </c>
      <c r="E158" s="2" t="str">
        <f t="shared" si="32"/>
        <v>3.</v>
      </c>
      <c r="F158" s="2" t="str">
        <f t="shared" si="33"/>
        <v>22</v>
      </c>
      <c r="G158" s="26" t="str">
        <f t="shared" si="34"/>
        <v>2233</v>
      </c>
      <c r="H158" t="str">
        <f t="shared" si="35"/>
        <v>ŠO Praga Praha B</v>
      </c>
      <c r="I158" s="2" t="str">
        <f t="shared" si="41"/>
        <v>-</v>
      </c>
      <c r="J158" t="str">
        <f t="shared" si="36"/>
        <v>Šachový klub Praha 4 "A"</v>
      </c>
      <c r="K158" s="2" t="str">
        <f t="shared" si="37"/>
        <v>pá</v>
      </c>
      <c r="L158" s="5">
        <f t="shared" si="38"/>
        <v>43490</v>
      </c>
      <c r="M158" s="2" t="str">
        <f t="shared" si="39"/>
        <v>18.00</v>
      </c>
      <c r="N158">
        <f t="shared" si="42"/>
      </c>
      <c r="Q158" s="16" t="str">
        <f t="shared" si="43"/>
        <v>2019012511016</v>
      </c>
      <c r="S158" s="6">
        <f t="shared" si="44"/>
        <v>1</v>
      </c>
    </row>
    <row r="159" spans="1:19" ht="15">
      <c r="A159">
        <f>MATCH(TRUE,INDEX(vseut,$A158+1):posut,0)+$A158</f>
        <v>150</v>
      </c>
      <c r="B159">
        <f ca="1" t="shared" si="40"/>
        <v>150</v>
      </c>
      <c r="C159" s="26" t="str">
        <f t="shared" si="30"/>
        <v>11002</v>
      </c>
      <c r="D159" s="26" t="str">
        <f t="shared" si="31"/>
        <v>11014</v>
      </c>
      <c r="E159" s="2" t="str">
        <f t="shared" si="32"/>
        <v>3.</v>
      </c>
      <c r="F159" s="2" t="str">
        <f t="shared" si="33"/>
        <v>33</v>
      </c>
      <c r="G159" s="26" t="str">
        <f t="shared" si="34"/>
        <v>3332</v>
      </c>
      <c r="H159" t="str">
        <f t="shared" si="35"/>
        <v>ŠK Sokol Vyšehrad I</v>
      </c>
      <c r="I159" s="2" t="str">
        <f t="shared" si="41"/>
        <v>-</v>
      </c>
      <c r="J159" t="str">
        <f t="shared" si="36"/>
        <v>SK OAZA Praha E</v>
      </c>
      <c r="K159" s="2" t="str">
        <f t="shared" si="37"/>
        <v>pá</v>
      </c>
      <c r="L159" s="5">
        <f t="shared" si="38"/>
        <v>43490</v>
      </c>
      <c r="M159" s="2" t="str">
        <f t="shared" si="39"/>
        <v>18.00</v>
      </c>
      <c r="N159">
        <f t="shared" si="42"/>
      </c>
      <c r="Q159" s="16" t="str">
        <f t="shared" si="43"/>
        <v>2019012511002</v>
      </c>
      <c r="S159" s="6">
        <f t="shared" si="44"/>
        <v>1</v>
      </c>
    </row>
    <row r="160" spans="1:19" ht="15">
      <c r="A160">
        <f>MATCH(TRUE,INDEX(vseut,$A159+1):posut,0)+$A159</f>
        <v>151</v>
      </c>
      <c r="B160">
        <f ca="1" t="shared" si="40"/>
        <v>151</v>
      </c>
      <c r="C160" s="26" t="str">
        <f t="shared" si="30"/>
        <v>11055</v>
      </c>
      <c r="D160" s="26" t="str">
        <f t="shared" si="31"/>
        <v>11006</v>
      </c>
      <c r="E160" s="2" t="str">
        <f t="shared" si="32"/>
        <v>4.</v>
      </c>
      <c r="F160" s="2" t="str">
        <f t="shared" si="33"/>
        <v>01</v>
      </c>
      <c r="G160" s="26" t="str">
        <f t="shared" si="34"/>
        <v>0142</v>
      </c>
      <c r="H160" t="str">
        <f t="shared" si="35"/>
        <v>Dukla B</v>
      </c>
      <c r="I160" s="2" t="str">
        <f t="shared" si="41"/>
        <v>-</v>
      </c>
      <c r="J160" t="str">
        <f t="shared" si="36"/>
        <v>TJ Pankrác D</v>
      </c>
      <c r="K160" s="2" t="str">
        <f t="shared" si="37"/>
        <v>po</v>
      </c>
      <c r="L160" s="5">
        <f t="shared" si="38"/>
        <v>43493</v>
      </c>
      <c r="M160" s="2" t="str">
        <f t="shared" si="39"/>
        <v>18.00</v>
      </c>
      <c r="N160" t="str">
        <f t="shared" si="42"/>
        <v>ano</v>
      </c>
      <c r="Q160" s="16" t="str">
        <f t="shared" si="43"/>
        <v>2019012811055</v>
      </c>
      <c r="S160" s="6">
        <f t="shared" si="44"/>
        <v>1</v>
      </c>
    </row>
    <row r="161" spans="1:19" ht="15">
      <c r="A161">
        <f>MATCH(TRUE,INDEX(vseut,$A160+1):posut,0)+$A160</f>
        <v>152</v>
      </c>
      <c r="B161">
        <f ca="1" t="shared" si="40"/>
        <v>152</v>
      </c>
      <c r="C161" s="26" t="str">
        <f t="shared" si="30"/>
        <v>11002</v>
      </c>
      <c r="D161" s="26" t="str">
        <f t="shared" si="31"/>
        <v>11028</v>
      </c>
      <c r="E161" s="2" t="str">
        <f t="shared" si="32"/>
        <v>4.</v>
      </c>
      <c r="F161" s="2" t="str">
        <f t="shared" si="33"/>
        <v>01</v>
      </c>
      <c r="G161" s="26" t="str">
        <f t="shared" si="34"/>
        <v>0144</v>
      </c>
      <c r="H161" t="str">
        <f t="shared" si="35"/>
        <v>ŠK Sokol Vyšehrad C</v>
      </c>
      <c r="I161" s="2" t="str">
        <f t="shared" si="41"/>
        <v>-</v>
      </c>
      <c r="J161" t="str">
        <f t="shared" si="36"/>
        <v>GROP - B</v>
      </c>
      <c r="K161" s="2" t="str">
        <f t="shared" si="37"/>
        <v>po</v>
      </c>
      <c r="L161" s="5">
        <f t="shared" si="38"/>
        <v>43493</v>
      </c>
      <c r="M161" s="2" t="str">
        <f t="shared" si="39"/>
        <v>18.00</v>
      </c>
      <c r="N161" t="str">
        <f t="shared" si="42"/>
        <v>ano</v>
      </c>
      <c r="Q161" s="16" t="str">
        <f t="shared" si="43"/>
        <v>2019012811002</v>
      </c>
      <c r="S161" s="6">
        <f t="shared" si="44"/>
        <v>1</v>
      </c>
    </row>
    <row r="162" spans="1:19" ht="15">
      <c r="A162">
        <f>MATCH(TRUE,INDEX(vseut,$A161+1):posut,0)+$A161</f>
        <v>153</v>
      </c>
      <c r="B162">
        <f ca="1" t="shared" si="40"/>
        <v>153</v>
      </c>
      <c r="C162" s="26" t="str">
        <f t="shared" si="30"/>
        <v>11012</v>
      </c>
      <c r="D162" s="26" t="str">
        <f t="shared" si="31"/>
        <v>11015</v>
      </c>
      <c r="E162" s="2" t="str">
        <f t="shared" si="32"/>
        <v>4.</v>
      </c>
      <c r="F162" s="2" t="str">
        <f t="shared" si="33"/>
        <v>01</v>
      </c>
      <c r="G162" s="26" t="str">
        <f t="shared" si="34"/>
        <v>0147</v>
      </c>
      <c r="H162" t="str">
        <f t="shared" si="35"/>
        <v>ŠK Viktoria Žižkov A</v>
      </c>
      <c r="I162" s="2" t="str">
        <f t="shared" si="41"/>
        <v>-</v>
      </c>
      <c r="J162" t="str">
        <f t="shared" si="36"/>
        <v>TJ Kobylisy B</v>
      </c>
      <c r="K162" s="2" t="str">
        <f t="shared" si="37"/>
        <v>po</v>
      </c>
      <c r="L162" s="5">
        <f t="shared" si="38"/>
        <v>43493</v>
      </c>
      <c r="M162" s="2" t="str">
        <f t="shared" si="39"/>
        <v>18.00</v>
      </c>
      <c r="N162" t="str">
        <f t="shared" si="42"/>
        <v>ano</v>
      </c>
      <c r="Q162" s="16" t="str">
        <f t="shared" si="43"/>
        <v>2019012811012</v>
      </c>
      <c r="S162" s="6">
        <f t="shared" si="44"/>
        <v>1</v>
      </c>
    </row>
    <row r="163" spans="1:19" ht="15">
      <c r="A163">
        <f>MATCH(TRUE,INDEX(vseut,$A162+1):posut,0)+$A162</f>
        <v>154</v>
      </c>
      <c r="B163">
        <f ca="1" t="shared" si="40"/>
        <v>154</v>
      </c>
      <c r="C163" s="26" t="str">
        <f t="shared" si="30"/>
        <v>11048</v>
      </c>
      <c r="D163" s="26" t="str">
        <f t="shared" si="31"/>
        <v>11028</v>
      </c>
      <c r="E163" s="2" t="str">
        <f t="shared" si="32"/>
        <v>4.</v>
      </c>
      <c r="F163" s="2" t="str">
        <f t="shared" si="33"/>
        <v>12</v>
      </c>
      <c r="G163" s="26" t="str">
        <f t="shared" si="34"/>
        <v>1243</v>
      </c>
      <c r="H163" t="str">
        <f t="shared" si="35"/>
        <v>LISA A</v>
      </c>
      <c r="I163" s="2" t="str">
        <f t="shared" si="41"/>
        <v>-</v>
      </c>
      <c r="J163" t="str">
        <f t="shared" si="36"/>
        <v>GROP Classical Chess</v>
      </c>
      <c r="K163" s="2" t="str">
        <f t="shared" si="37"/>
        <v>po</v>
      </c>
      <c r="L163" s="5">
        <f t="shared" si="38"/>
        <v>43493</v>
      </c>
      <c r="M163" s="2" t="str">
        <f t="shared" si="39"/>
        <v>18.00</v>
      </c>
      <c r="N163" t="str">
        <f t="shared" si="42"/>
        <v>ano</v>
      </c>
      <c r="Q163" s="16" t="str">
        <f t="shared" si="43"/>
        <v>2019012811048</v>
      </c>
      <c r="S163" s="6">
        <f t="shared" si="44"/>
        <v>1</v>
      </c>
    </row>
    <row r="164" spans="1:19" ht="15">
      <c r="A164">
        <f>MATCH(TRUE,INDEX(vseut,$A163+1):posut,0)+$A163</f>
        <v>155</v>
      </c>
      <c r="B164">
        <f ca="1" t="shared" si="40"/>
        <v>155</v>
      </c>
      <c r="C164" s="26" t="str">
        <f t="shared" si="30"/>
        <v>11059</v>
      </c>
      <c r="D164" s="26" t="str">
        <f t="shared" si="31"/>
        <v>11002</v>
      </c>
      <c r="E164" s="2" t="str">
        <f t="shared" si="32"/>
        <v>4.</v>
      </c>
      <c r="F164" s="2" t="str">
        <f t="shared" si="33"/>
        <v>12</v>
      </c>
      <c r="G164" s="26" t="str">
        <f t="shared" si="34"/>
        <v>1244</v>
      </c>
      <c r="H164" t="str">
        <f t="shared" si="35"/>
        <v>ŠK AURORA</v>
      </c>
      <c r="I164" s="2" t="str">
        <f t="shared" si="41"/>
        <v>-</v>
      </c>
      <c r="J164" t="str">
        <f t="shared" si="36"/>
        <v>ŠK Sokol Vyšehrad F</v>
      </c>
      <c r="K164" s="2" t="str">
        <f t="shared" si="37"/>
        <v>po</v>
      </c>
      <c r="L164" s="5">
        <f t="shared" si="38"/>
        <v>43493</v>
      </c>
      <c r="M164" s="2" t="str">
        <f t="shared" si="39"/>
        <v>17.30</v>
      </c>
      <c r="N164" t="str">
        <f t="shared" si="42"/>
        <v>ano</v>
      </c>
      <c r="Q164" s="16" t="str">
        <f t="shared" si="43"/>
        <v>2019012811059</v>
      </c>
      <c r="S164" s="6">
        <f t="shared" si="44"/>
        <v>1</v>
      </c>
    </row>
    <row r="165" spans="1:19" ht="15">
      <c r="A165">
        <f>MATCH(TRUE,INDEX(vseut,$A164+1):posut,0)+$A164</f>
        <v>156</v>
      </c>
      <c r="B165">
        <f ca="1" t="shared" si="40"/>
        <v>156</v>
      </c>
      <c r="C165" s="26" t="str">
        <f t="shared" si="30"/>
        <v>11022</v>
      </c>
      <c r="D165" s="26" t="str">
        <f t="shared" si="31"/>
        <v>11016</v>
      </c>
      <c r="E165" s="2" t="str">
        <f t="shared" si="32"/>
        <v>4.</v>
      </c>
      <c r="F165" s="2" t="str">
        <f t="shared" si="33"/>
        <v>22</v>
      </c>
      <c r="G165" s="26" t="str">
        <f t="shared" si="34"/>
        <v>2245</v>
      </c>
      <c r="H165" t="str">
        <f t="shared" si="35"/>
        <v>SK Rapid Praha A</v>
      </c>
      <c r="I165" s="2" t="str">
        <f t="shared" si="41"/>
        <v>-</v>
      </c>
      <c r="J165" t="str">
        <f t="shared" si="36"/>
        <v>ŠO Praga Praha B</v>
      </c>
      <c r="K165" s="2" t="str">
        <f t="shared" si="37"/>
        <v>po</v>
      </c>
      <c r="L165" s="5">
        <f t="shared" si="38"/>
        <v>43493</v>
      </c>
      <c r="M165" s="2" t="str">
        <f t="shared" si="39"/>
        <v>17.45</v>
      </c>
      <c r="N165">
        <f t="shared" si="42"/>
      </c>
      <c r="Q165" s="16" t="str">
        <f t="shared" si="43"/>
        <v>2019012811022</v>
      </c>
      <c r="S165" s="6">
        <f t="shared" si="44"/>
        <v>1</v>
      </c>
    </row>
    <row r="166" spans="1:19" ht="15">
      <c r="A166">
        <f>MATCH(TRUE,INDEX(vseut,$A165+1):posut,0)+$A165</f>
        <v>157</v>
      </c>
      <c r="B166">
        <f ca="1" t="shared" si="40"/>
        <v>157</v>
      </c>
      <c r="C166" s="26" t="str">
        <f t="shared" si="30"/>
        <v>11053</v>
      </c>
      <c r="D166" s="26" t="str">
        <f t="shared" si="31"/>
        <v>11014</v>
      </c>
      <c r="E166" s="2" t="str">
        <f t="shared" si="32"/>
        <v>4.</v>
      </c>
      <c r="F166" s="2" t="str">
        <f t="shared" si="33"/>
        <v>31</v>
      </c>
      <c r="G166" s="26" t="str">
        <f t="shared" si="34"/>
        <v>3146</v>
      </c>
      <c r="H166" t="str">
        <f t="shared" si="35"/>
        <v>SK Lokomotiva Radlice A</v>
      </c>
      <c r="I166" s="2" t="str">
        <f t="shared" si="41"/>
        <v>-</v>
      </c>
      <c r="J166" t="str">
        <f t="shared" si="36"/>
        <v>SK OAZA Praha G</v>
      </c>
      <c r="K166" s="2" t="str">
        <f t="shared" si="37"/>
        <v>po</v>
      </c>
      <c r="L166" s="5">
        <f t="shared" si="38"/>
        <v>43493</v>
      </c>
      <c r="M166" s="2" t="str">
        <f t="shared" si="39"/>
        <v>18.00</v>
      </c>
      <c r="N166">
        <f t="shared" si="42"/>
      </c>
      <c r="Q166" s="16" t="str">
        <f t="shared" si="43"/>
        <v>2019012811053</v>
      </c>
      <c r="S166" s="6">
        <f t="shared" si="44"/>
        <v>1</v>
      </c>
    </row>
    <row r="167" spans="1:19" ht="15">
      <c r="A167">
        <f>MATCH(TRUE,INDEX(vseut,$A166+1):posut,0)+$A166</f>
        <v>158</v>
      </c>
      <c r="B167">
        <f ca="1" t="shared" si="40"/>
        <v>158</v>
      </c>
      <c r="C167" s="26" t="str">
        <f t="shared" si="30"/>
        <v>11004</v>
      </c>
      <c r="D167" s="26" t="str">
        <f t="shared" si="31"/>
        <v>11058</v>
      </c>
      <c r="E167" s="2" t="str">
        <f t="shared" si="32"/>
        <v>4.</v>
      </c>
      <c r="F167" s="2" t="str">
        <f t="shared" si="33"/>
        <v>31</v>
      </c>
      <c r="G167" s="26" t="str">
        <f t="shared" si="34"/>
        <v>3142</v>
      </c>
      <c r="H167" t="str">
        <f t="shared" si="35"/>
        <v>ŠK DP Praha G</v>
      </c>
      <c r="I167" s="2" t="str">
        <f t="shared" si="41"/>
        <v>-</v>
      </c>
      <c r="J167" t="str">
        <f t="shared" si="36"/>
        <v>ŠK Mlejn A</v>
      </c>
      <c r="K167" s="2" t="str">
        <f t="shared" si="37"/>
        <v>po</v>
      </c>
      <c r="L167" s="5">
        <f t="shared" si="38"/>
        <v>43493</v>
      </c>
      <c r="M167" s="2" t="str">
        <f t="shared" si="39"/>
        <v>17.30</v>
      </c>
      <c r="N167">
        <f t="shared" si="42"/>
      </c>
      <c r="Q167" s="16" t="str">
        <f t="shared" si="43"/>
        <v>2019012811004</v>
      </c>
      <c r="S167" s="6">
        <f t="shared" si="44"/>
        <v>1</v>
      </c>
    </row>
    <row r="168" spans="1:19" ht="15">
      <c r="A168">
        <f>MATCH(TRUE,INDEX(vseut,$A167+1):posut,0)+$A167</f>
        <v>159</v>
      </c>
      <c r="B168">
        <f ca="1" t="shared" si="40"/>
        <v>159</v>
      </c>
      <c r="C168" s="26" t="str">
        <f t="shared" si="30"/>
        <v>11015</v>
      </c>
      <c r="D168" s="26" t="str">
        <f t="shared" si="31"/>
        <v>11032</v>
      </c>
      <c r="E168" s="2" t="str">
        <f t="shared" si="32"/>
        <v>4.</v>
      </c>
      <c r="F168" s="2" t="str">
        <f t="shared" si="33"/>
        <v>33</v>
      </c>
      <c r="G168" s="26" t="str">
        <f t="shared" si="34"/>
        <v>3343</v>
      </c>
      <c r="H168" t="str">
        <f t="shared" si="35"/>
        <v>TJ Kobylisy G</v>
      </c>
      <c r="I168" s="2" t="str">
        <f t="shared" si="41"/>
        <v>-</v>
      </c>
      <c r="J168" t="str">
        <f t="shared" si="36"/>
        <v>DDM Praha 6 C</v>
      </c>
      <c r="K168" s="2" t="str">
        <f t="shared" si="37"/>
        <v>po</v>
      </c>
      <c r="L168" s="5">
        <f t="shared" si="38"/>
        <v>43493</v>
      </c>
      <c r="M168" s="2" t="str">
        <f t="shared" si="39"/>
        <v>18.00</v>
      </c>
      <c r="N168">
        <f t="shared" si="42"/>
      </c>
      <c r="Q168" s="16" t="str">
        <f t="shared" si="43"/>
        <v>2019012811015</v>
      </c>
      <c r="S168" s="6">
        <f t="shared" si="44"/>
        <v>1</v>
      </c>
    </row>
    <row r="169" spans="1:19" ht="15">
      <c r="A169">
        <f>MATCH(TRUE,INDEX(vseut,$A168+1):posut,0)+$A168</f>
        <v>160</v>
      </c>
      <c r="B169">
        <f ca="1" t="shared" si="40"/>
        <v>160</v>
      </c>
      <c r="C169" s="26" t="str">
        <f t="shared" si="30"/>
        <v>11029</v>
      </c>
      <c r="D169" s="26" t="str">
        <f t="shared" si="31"/>
        <v>11016</v>
      </c>
      <c r="E169" s="2" t="str">
        <f t="shared" si="32"/>
        <v>4.</v>
      </c>
      <c r="F169" s="2" t="str">
        <f t="shared" si="33"/>
        <v>11</v>
      </c>
      <c r="G169" s="26" t="str">
        <f t="shared" si="34"/>
        <v>1145</v>
      </c>
      <c r="H169" t="str">
        <f t="shared" si="35"/>
        <v>ŠK Smíchov A</v>
      </c>
      <c r="I169" s="2" t="str">
        <f t="shared" si="41"/>
        <v>-</v>
      </c>
      <c r="J169" t="str">
        <f t="shared" si="36"/>
        <v>ŠO Praga Praha A</v>
      </c>
      <c r="K169" s="2" t="str">
        <f t="shared" si="37"/>
        <v>út</v>
      </c>
      <c r="L169" s="5">
        <f t="shared" si="38"/>
        <v>43494</v>
      </c>
      <c r="M169" s="2" t="str">
        <f t="shared" si="39"/>
        <v>18.00</v>
      </c>
      <c r="N169" t="str">
        <f t="shared" si="42"/>
        <v>ano</v>
      </c>
      <c r="Q169" s="16" t="str">
        <f t="shared" si="43"/>
        <v>2019012911029</v>
      </c>
      <c r="S169" s="6">
        <f t="shared" si="44"/>
        <v>1</v>
      </c>
    </row>
    <row r="170" spans="1:19" ht="15">
      <c r="A170">
        <f>MATCH(TRUE,INDEX(vseut,$A169+1):posut,0)+$A169</f>
        <v>161</v>
      </c>
      <c r="B170">
        <f ca="1" t="shared" si="40"/>
        <v>161</v>
      </c>
      <c r="C170" s="26" t="str">
        <f t="shared" si="30"/>
        <v>11002</v>
      </c>
      <c r="D170" s="26" t="str">
        <f t="shared" si="31"/>
        <v>11002</v>
      </c>
      <c r="E170" s="2" t="str">
        <f t="shared" si="32"/>
        <v>4.</v>
      </c>
      <c r="F170" s="2" t="str">
        <f t="shared" si="33"/>
        <v>11</v>
      </c>
      <c r="G170" s="26" t="str">
        <f t="shared" si="34"/>
        <v>1141</v>
      </c>
      <c r="H170" t="str">
        <f t="shared" si="35"/>
        <v>ŠK Sokol Vyšehrad E</v>
      </c>
      <c r="I170" s="2" t="str">
        <f t="shared" si="41"/>
        <v>-</v>
      </c>
      <c r="J170" t="str">
        <f t="shared" si="36"/>
        <v>ŠK Sokol Vyšehrad D</v>
      </c>
      <c r="K170" s="2" t="str">
        <f t="shared" si="37"/>
        <v>út</v>
      </c>
      <c r="L170" s="5">
        <f t="shared" si="38"/>
        <v>43494</v>
      </c>
      <c r="M170" s="2" t="str">
        <f t="shared" si="39"/>
        <v>18.00</v>
      </c>
      <c r="N170" t="str">
        <f t="shared" si="42"/>
        <v>ano</v>
      </c>
      <c r="Q170" s="16" t="str">
        <f t="shared" si="43"/>
        <v>2019012911002</v>
      </c>
      <c r="S170" s="6">
        <f t="shared" si="44"/>
        <v>1</v>
      </c>
    </row>
    <row r="171" spans="1:19" ht="15">
      <c r="A171">
        <f>MATCH(TRUE,INDEX(vseut,$A170+1):posut,0)+$A170</f>
        <v>162</v>
      </c>
      <c r="B171">
        <f ca="1" t="shared" si="40"/>
        <v>162</v>
      </c>
      <c r="C171" s="26" t="str">
        <f t="shared" si="30"/>
        <v>11001</v>
      </c>
      <c r="D171" s="26" t="str">
        <f t="shared" si="31"/>
        <v>11015</v>
      </c>
      <c r="E171" s="2" t="str">
        <f t="shared" si="32"/>
        <v>4.</v>
      </c>
      <c r="F171" s="2" t="str">
        <f t="shared" si="33"/>
        <v>11</v>
      </c>
      <c r="G171" s="26" t="str">
        <f t="shared" si="34"/>
        <v>1143</v>
      </c>
      <c r="H171" t="str">
        <f t="shared" si="35"/>
        <v>TJ Bohemians Praha E</v>
      </c>
      <c r="I171" s="2" t="str">
        <f t="shared" si="41"/>
        <v>-</v>
      </c>
      <c r="J171" t="str">
        <f t="shared" si="36"/>
        <v>TJ Kobylisy E</v>
      </c>
      <c r="K171" s="2" t="str">
        <f t="shared" si="37"/>
        <v>út</v>
      </c>
      <c r="L171" s="5">
        <f t="shared" si="38"/>
        <v>43494</v>
      </c>
      <c r="M171" s="2" t="str">
        <f t="shared" si="39"/>
        <v>18.00</v>
      </c>
      <c r="N171" t="str">
        <f t="shared" si="42"/>
        <v>ano</v>
      </c>
      <c r="Q171" s="16" t="str">
        <f t="shared" si="43"/>
        <v>2019012911001</v>
      </c>
      <c r="S171" s="6">
        <f t="shared" si="44"/>
        <v>1</v>
      </c>
    </row>
    <row r="172" spans="1:19" ht="15">
      <c r="A172">
        <f>MATCH(TRUE,INDEX(vseut,$A171+1):posut,0)+$A171</f>
        <v>163</v>
      </c>
      <c r="B172">
        <f ca="1" t="shared" si="40"/>
        <v>163</v>
      </c>
      <c r="C172" s="26" t="str">
        <f t="shared" si="30"/>
        <v>11062</v>
      </c>
      <c r="D172" s="26" t="str">
        <f t="shared" si="31"/>
        <v>11001</v>
      </c>
      <c r="E172" s="2" t="str">
        <f t="shared" si="32"/>
        <v>4.</v>
      </c>
      <c r="F172" s="2" t="str">
        <f t="shared" si="33"/>
        <v>22</v>
      </c>
      <c r="G172" s="26" t="str">
        <f t="shared" si="34"/>
        <v>2241</v>
      </c>
      <c r="H172" t="str">
        <f t="shared" si="35"/>
        <v>Kbel.šach. reprezentace B</v>
      </c>
      <c r="I172" s="2" t="str">
        <f t="shared" si="41"/>
        <v>-</v>
      </c>
      <c r="J172" t="str">
        <f t="shared" si="36"/>
        <v>TJ Bohemians Praha G</v>
      </c>
      <c r="K172" s="2" t="str">
        <f t="shared" si="37"/>
        <v>út</v>
      </c>
      <c r="L172" s="5">
        <f t="shared" si="38"/>
        <v>43494</v>
      </c>
      <c r="M172" s="2" t="str">
        <f t="shared" si="39"/>
        <v>18.00</v>
      </c>
      <c r="N172">
        <f t="shared" si="42"/>
      </c>
      <c r="Q172" s="16" t="str">
        <f t="shared" si="43"/>
        <v>2019012911062</v>
      </c>
      <c r="S172" s="6">
        <f t="shared" si="44"/>
        <v>1</v>
      </c>
    </row>
    <row r="173" spans="1:19" ht="15">
      <c r="A173">
        <f>MATCH(TRUE,INDEX(vseut,$A172+1):posut,0)+$A172</f>
        <v>164</v>
      </c>
      <c r="B173">
        <f ca="1" t="shared" si="40"/>
        <v>164</v>
      </c>
      <c r="C173" s="26" t="str">
        <f t="shared" si="30"/>
        <v>11063</v>
      </c>
      <c r="D173" s="26" t="str">
        <f t="shared" si="31"/>
        <v>11011</v>
      </c>
      <c r="E173" s="2" t="str">
        <f t="shared" si="32"/>
        <v>4.</v>
      </c>
      <c r="F173" s="2" t="str">
        <f t="shared" si="33"/>
        <v>22</v>
      </c>
      <c r="G173" s="26" t="str">
        <f t="shared" si="34"/>
        <v>2244</v>
      </c>
      <c r="H173" t="str">
        <f t="shared" si="35"/>
        <v>Šachový klub Praha 4 "A"</v>
      </c>
      <c r="I173" s="2" t="str">
        <f t="shared" si="41"/>
        <v>-</v>
      </c>
      <c r="J173" t="str">
        <f t="shared" si="36"/>
        <v>Sokol Praha Vršovice E</v>
      </c>
      <c r="K173" s="2" t="str">
        <f t="shared" si="37"/>
        <v>út</v>
      </c>
      <c r="L173" s="5">
        <f t="shared" si="38"/>
        <v>43494</v>
      </c>
      <c r="M173" s="2" t="str">
        <f t="shared" si="39"/>
        <v>18.00</v>
      </c>
      <c r="N173">
        <f t="shared" si="42"/>
      </c>
      <c r="Q173" s="16" t="str">
        <f t="shared" si="43"/>
        <v>2019012911063</v>
      </c>
      <c r="S173" s="6">
        <f t="shared" si="44"/>
        <v>1</v>
      </c>
    </row>
    <row r="174" spans="1:19" ht="15">
      <c r="A174">
        <f>MATCH(TRUE,INDEX(vseut,$A173+1):posut,0)+$A173</f>
        <v>165</v>
      </c>
      <c r="B174">
        <f ca="1" t="shared" si="40"/>
        <v>165</v>
      </c>
      <c r="C174" s="26" t="str">
        <f t="shared" si="30"/>
        <v>11010</v>
      </c>
      <c r="D174" s="26" t="str">
        <f t="shared" si="31"/>
        <v>11032</v>
      </c>
      <c r="E174" s="2" t="str">
        <f t="shared" si="32"/>
        <v>4.</v>
      </c>
      <c r="F174" s="2" t="str">
        <f t="shared" si="33"/>
        <v>22</v>
      </c>
      <c r="G174" s="26" t="str">
        <f t="shared" si="34"/>
        <v>2246</v>
      </c>
      <c r="H174" t="str">
        <f t="shared" si="35"/>
        <v>ŠK Loko Praha C</v>
      </c>
      <c r="I174" s="2" t="str">
        <f t="shared" si="41"/>
        <v>-</v>
      </c>
      <c r="J174" t="str">
        <f t="shared" si="36"/>
        <v>DDM Praha 6 B</v>
      </c>
      <c r="K174" s="2" t="str">
        <f t="shared" si="37"/>
        <v>út</v>
      </c>
      <c r="L174" s="5">
        <f t="shared" si="38"/>
        <v>43494</v>
      </c>
      <c r="M174" s="2" t="str">
        <f t="shared" si="39"/>
        <v>17.30</v>
      </c>
      <c r="N174">
        <f t="shared" si="42"/>
      </c>
      <c r="Q174" s="16" t="str">
        <f t="shared" si="43"/>
        <v>2019012911010</v>
      </c>
      <c r="S174" s="6">
        <f t="shared" si="44"/>
        <v>1</v>
      </c>
    </row>
    <row r="175" spans="1:19" ht="15">
      <c r="A175">
        <f>MATCH(TRUE,INDEX(vseut,$A174+1):posut,0)+$A174</f>
        <v>166</v>
      </c>
      <c r="B175">
        <f ca="1" t="shared" si="40"/>
        <v>166</v>
      </c>
      <c r="C175" s="26" t="str">
        <f t="shared" si="30"/>
        <v>11050</v>
      </c>
      <c r="D175" s="26" t="str">
        <f t="shared" si="31"/>
        <v>11004</v>
      </c>
      <c r="E175" s="2" t="str">
        <f t="shared" si="32"/>
        <v>4.</v>
      </c>
      <c r="F175" s="2" t="str">
        <f t="shared" si="33"/>
        <v>22</v>
      </c>
      <c r="G175" s="26" t="str">
        <f t="shared" si="34"/>
        <v>2243</v>
      </c>
      <c r="H175" t="str">
        <f t="shared" si="35"/>
        <v>Unichess E</v>
      </c>
      <c r="I175" s="2" t="str">
        <f t="shared" si="41"/>
        <v>-</v>
      </c>
      <c r="J175" t="str">
        <f t="shared" si="36"/>
        <v>ŠK DP Praha D - EA Hotels</v>
      </c>
      <c r="K175" s="2" t="str">
        <f t="shared" si="37"/>
        <v>út</v>
      </c>
      <c r="L175" s="5">
        <f t="shared" si="38"/>
        <v>43494</v>
      </c>
      <c r="M175" s="2" t="str">
        <f t="shared" si="39"/>
        <v>18.00</v>
      </c>
      <c r="N175">
        <f t="shared" si="42"/>
      </c>
      <c r="Q175" s="16" t="str">
        <f t="shared" si="43"/>
        <v>2019012911050</v>
      </c>
      <c r="S175" s="6">
        <f t="shared" si="44"/>
        <v>1</v>
      </c>
    </row>
    <row r="176" spans="1:19" ht="15">
      <c r="A176">
        <f>MATCH(TRUE,INDEX(vseut,$A175+1):posut,0)+$A175</f>
        <v>167</v>
      </c>
      <c r="B176">
        <f ca="1" t="shared" si="40"/>
        <v>167</v>
      </c>
      <c r="C176" s="26" t="str">
        <f t="shared" si="30"/>
        <v>11028</v>
      </c>
      <c r="D176" s="26" t="str">
        <f t="shared" si="31"/>
        <v>11010</v>
      </c>
      <c r="E176" s="2" t="str">
        <f t="shared" si="32"/>
        <v>4.</v>
      </c>
      <c r="F176" s="2" t="str">
        <f t="shared" si="33"/>
        <v>31</v>
      </c>
      <c r="G176" s="26" t="str">
        <f t="shared" si="34"/>
        <v>3141</v>
      </c>
      <c r="H176" t="str">
        <f t="shared" si="35"/>
        <v>GROP - F</v>
      </c>
      <c r="I176" s="2" t="str">
        <f t="shared" si="41"/>
        <v>-</v>
      </c>
      <c r="J176" t="str">
        <f t="shared" si="36"/>
        <v>ŠK Loko Praha D</v>
      </c>
      <c r="K176" s="2" t="str">
        <f t="shared" si="37"/>
        <v>út</v>
      </c>
      <c r="L176" s="5">
        <f t="shared" si="38"/>
        <v>43494</v>
      </c>
      <c r="M176" s="2" t="str">
        <f t="shared" si="39"/>
        <v>18.00</v>
      </c>
      <c r="N176">
        <f t="shared" si="42"/>
      </c>
      <c r="Q176" s="16" t="str">
        <f t="shared" si="43"/>
        <v>2019012911028</v>
      </c>
      <c r="S176" s="6">
        <f t="shared" si="44"/>
        <v>1</v>
      </c>
    </row>
    <row r="177" spans="1:19" ht="15">
      <c r="A177">
        <f>MATCH(TRUE,INDEX(vseut,$A176+1):posut,0)+$A176</f>
        <v>168</v>
      </c>
      <c r="B177">
        <f ca="1" t="shared" si="40"/>
        <v>168</v>
      </c>
      <c r="C177" s="26" t="str">
        <f t="shared" si="30"/>
        <v>11008</v>
      </c>
      <c r="D177" s="26" t="str">
        <f t="shared" si="31"/>
        <v>11001</v>
      </c>
      <c r="E177" s="2" t="str">
        <f t="shared" si="32"/>
        <v>4.</v>
      </c>
      <c r="F177" s="2" t="str">
        <f t="shared" si="33"/>
        <v>31</v>
      </c>
      <c r="G177" s="26" t="str">
        <f t="shared" si="34"/>
        <v>3144</v>
      </c>
      <c r="H177" t="str">
        <f t="shared" si="35"/>
        <v>USK Praha B</v>
      </c>
      <c r="I177" s="2" t="str">
        <f t="shared" si="41"/>
        <v>-</v>
      </c>
      <c r="J177" t="str">
        <f t="shared" si="36"/>
        <v>TJ Bohemians Praha H</v>
      </c>
      <c r="K177" s="2" t="str">
        <f t="shared" si="37"/>
        <v>út</v>
      </c>
      <c r="L177" s="5">
        <f t="shared" si="38"/>
        <v>43494</v>
      </c>
      <c r="M177" s="2" t="str">
        <f t="shared" si="39"/>
        <v>18.30</v>
      </c>
      <c r="N177">
        <f t="shared" si="42"/>
      </c>
      <c r="Q177" s="16" t="str">
        <f t="shared" si="43"/>
        <v>2019012911008</v>
      </c>
      <c r="S177" s="6">
        <f t="shared" si="44"/>
        <v>1</v>
      </c>
    </row>
    <row r="178" spans="1:19" ht="15">
      <c r="A178">
        <f>MATCH(TRUE,INDEX(vseut,$A177+1):posut,0)+$A177</f>
        <v>169</v>
      </c>
      <c r="B178">
        <f ca="1" t="shared" si="40"/>
        <v>169</v>
      </c>
      <c r="C178" s="26" t="str">
        <f t="shared" si="30"/>
        <v>11051</v>
      </c>
      <c r="D178" s="26" t="str">
        <f t="shared" si="31"/>
        <v>11029</v>
      </c>
      <c r="E178" s="2" t="str">
        <f t="shared" si="32"/>
        <v>4.</v>
      </c>
      <c r="F178" s="2" t="str">
        <f t="shared" si="33"/>
        <v>32</v>
      </c>
      <c r="G178" s="26" t="str">
        <f t="shared" si="34"/>
        <v>3245</v>
      </c>
      <c r="H178" t="str">
        <f t="shared" si="35"/>
        <v>Šachový klub Bohnice - B</v>
      </c>
      <c r="I178" s="2" t="str">
        <f t="shared" si="41"/>
        <v>-</v>
      </c>
      <c r="J178" t="str">
        <f t="shared" si="36"/>
        <v>ŠK Smíchov C</v>
      </c>
      <c r="K178" s="2" t="str">
        <f t="shared" si="37"/>
        <v>út</v>
      </c>
      <c r="L178" s="5">
        <f t="shared" si="38"/>
        <v>43494</v>
      </c>
      <c r="M178" s="2" t="str">
        <f t="shared" si="39"/>
        <v>17.30</v>
      </c>
      <c r="N178">
        <f t="shared" si="42"/>
      </c>
      <c r="Q178" s="16" t="str">
        <f t="shared" si="43"/>
        <v>2019012911051</v>
      </c>
      <c r="S178" s="6">
        <f t="shared" si="44"/>
        <v>1</v>
      </c>
    </row>
    <row r="179" spans="1:19" ht="15">
      <c r="A179">
        <f>MATCH(TRUE,INDEX(vseut,$A178+1):posut,0)+$A178</f>
        <v>170</v>
      </c>
      <c r="B179">
        <f ca="1" t="shared" si="40"/>
        <v>170</v>
      </c>
      <c r="C179" s="26" t="str">
        <f t="shared" si="30"/>
        <v>11011</v>
      </c>
      <c r="D179" s="26" t="str">
        <f t="shared" si="31"/>
        <v>11016</v>
      </c>
      <c r="E179" s="2" t="str">
        <f t="shared" si="32"/>
        <v>4.</v>
      </c>
      <c r="F179" s="2" t="str">
        <f t="shared" si="33"/>
        <v>33</v>
      </c>
      <c r="G179" s="26" t="str">
        <f t="shared" si="34"/>
        <v>3344</v>
      </c>
      <c r="H179" t="str">
        <f t="shared" si="35"/>
        <v>Sokol Praha Vršovice F</v>
      </c>
      <c r="I179" s="2" t="str">
        <f t="shared" si="41"/>
        <v>-</v>
      </c>
      <c r="J179" t="str">
        <f t="shared" si="36"/>
        <v>ŠO Praga Praha E</v>
      </c>
      <c r="K179" s="2" t="str">
        <f t="shared" si="37"/>
        <v>út</v>
      </c>
      <c r="L179" s="5">
        <f t="shared" si="38"/>
        <v>43494</v>
      </c>
      <c r="M179" s="2" t="str">
        <f t="shared" si="39"/>
        <v>17.30</v>
      </c>
      <c r="N179">
        <f t="shared" si="42"/>
      </c>
      <c r="Q179" s="16" t="str">
        <f t="shared" si="43"/>
        <v>2019012911011</v>
      </c>
      <c r="S179" s="6">
        <f t="shared" si="44"/>
        <v>1</v>
      </c>
    </row>
    <row r="180" spans="1:19" ht="15">
      <c r="A180">
        <f>MATCH(TRUE,INDEX(vseut,$A179+1):posut,0)+$A179</f>
        <v>171</v>
      </c>
      <c r="B180">
        <f ca="1" t="shared" si="40"/>
        <v>171</v>
      </c>
      <c r="C180" s="26" t="str">
        <f t="shared" si="30"/>
        <v>11033</v>
      </c>
      <c r="D180" s="26" t="str">
        <f t="shared" si="31"/>
        <v>11053</v>
      </c>
      <c r="E180" s="2" t="str">
        <f t="shared" si="32"/>
        <v>4.</v>
      </c>
      <c r="F180" s="2" t="str">
        <f t="shared" si="33"/>
        <v>33</v>
      </c>
      <c r="G180" s="26" t="str">
        <f t="shared" si="34"/>
        <v>3342</v>
      </c>
      <c r="H180" t="str">
        <f t="shared" si="35"/>
        <v>TJ Zora Praha A</v>
      </c>
      <c r="I180" s="2" t="str">
        <f t="shared" si="41"/>
        <v>-</v>
      </c>
      <c r="J180" t="str">
        <f t="shared" si="36"/>
        <v>SK Lokomotiva Radlice C</v>
      </c>
      <c r="K180" s="2" t="str">
        <f t="shared" si="37"/>
        <v>út</v>
      </c>
      <c r="L180" s="5">
        <f t="shared" si="38"/>
        <v>43494</v>
      </c>
      <c r="M180" s="2" t="str">
        <f t="shared" si="39"/>
        <v>18.00</v>
      </c>
      <c r="N180">
        <f t="shared" si="42"/>
      </c>
      <c r="Q180" s="16" t="str">
        <f t="shared" si="43"/>
        <v>2019012911033</v>
      </c>
      <c r="S180" s="6">
        <f t="shared" si="44"/>
        <v>1</v>
      </c>
    </row>
    <row r="181" spans="1:19" ht="15">
      <c r="A181">
        <f>MATCH(TRUE,INDEX(vseut,$A180+1):posut,0)+$A180</f>
        <v>172</v>
      </c>
      <c r="B181">
        <f ca="1" t="shared" si="40"/>
        <v>172</v>
      </c>
      <c r="C181" s="26" t="str">
        <f t="shared" si="30"/>
        <v>11058</v>
      </c>
      <c r="D181" s="26" t="str">
        <f t="shared" si="31"/>
        <v>11004</v>
      </c>
      <c r="E181" s="2" t="str">
        <f t="shared" si="32"/>
        <v>4.</v>
      </c>
      <c r="F181" s="2" t="str">
        <f t="shared" si="33"/>
        <v>34</v>
      </c>
      <c r="G181" s="26" t="str">
        <f t="shared" si="34"/>
        <v>3446</v>
      </c>
      <c r="H181" t="str">
        <f t="shared" si="35"/>
        <v>ŠK Mlejn B</v>
      </c>
      <c r="I181" s="2" t="str">
        <f t="shared" si="41"/>
        <v>-</v>
      </c>
      <c r="J181" t="str">
        <f t="shared" si="36"/>
        <v>ŠK DP Praha F</v>
      </c>
      <c r="K181" s="2" t="str">
        <f t="shared" si="37"/>
        <v>út</v>
      </c>
      <c r="L181" s="5">
        <f t="shared" si="38"/>
        <v>43494</v>
      </c>
      <c r="M181" s="2" t="str">
        <f t="shared" si="39"/>
        <v>17.30</v>
      </c>
      <c r="N181">
        <f t="shared" si="42"/>
      </c>
      <c r="Q181" s="16" t="str">
        <f t="shared" si="43"/>
        <v>2019012911058</v>
      </c>
      <c r="S181" s="6">
        <f t="shared" si="44"/>
        <v>1</v>
      </c>
    </row>
    <row r="182" spans="1:19" ht="15">
      <c r="A182">
        <f>MATCH(TRUE,INDEX(vseut,$A181+1):posut,0)+$A181</f>
        <v>173</v>
      </c>
      <c r="B182">
        <f ca="1" t="shared" si="40"/>
        <v>173</v>
      </c>
      <c r="C182" s="26" t="str">
        <f t="shared" si="30"/>
        <v>11016</v>
      </c>
      <c r="D182" s="26" t="str">
        <f t="shared" si="31"/>
        <v>11028</v>
      </c>
      <c r="E182" s="2" t="str">
        <f t="shared" si="32"/>
        <v>4.</v>
      </c>
      <c r="F182" s="2" t="str">
        <f t="shared" si="33"/>
        <v>34</v>
      </c>
      <c r="G182" s="26" t="str">
        <f t="shared" si="34"/>
        <v>3443</v>
      </c>
      <c r="H182" t="str">
        <f t="shared" si="35"/>
        <v>ŠO Praga Praha C</v>
      </c>
      <c r="I182" s="2" t="str">
        <f t="shared" si="41"/>
        <v>-</v>
      </c>
      <c r="J182" t="str">
        <f t="shared" si="36"/>
        <v>GROP - E</v>
      </c>
      <c r="K182" s="2" t="str">
        <f t="shared" si="37"/>
        <v>út</v>
      </c>
      <c r="L182" s="5">
        <f t="shared" si="38"/>
        <v>43494</v>
      </c>
      <c r="M182" s="2" t="str">
        <f t="shared" si="39"/>
        <v>18.00</v>
      </c>
      <c r="N182">
        <f t="shared" si="42"/>
      </c>
      <c r="Q182" s="16" t="str">
        <f t="shared" si="43"/>
        <v>2019012911016</v>
      </c>
      <c r="S182" s="6">
        <f t="shared" si="44"/>
        <v>1</v>
      </c>
    </row>
    <row r="183" spans="1:19" ht="15">
      <c r="A183">
        <f>MATCH(TRUE,INDEX(vseut,$A182+1):posut,0)+$A182</f>
        <v>174</v>
      </c>
      <c r="B183">
        <f ca="1" t="shared" si="40"/>
        <v>174</v>
      </c>
      <c r="C183" s="26" t="str">
        <f t="shared" si="30"/>
        <v>11001</v>
      </c>
      <c r="D183" s="26" t="str">
        <f t="shared" si="31"/>
        <v>11006</v>
      </c>
      <c r="E183" s="2" t="str">
        <f t="shared" si="32"/>
        <v>4.</v>
      </c>
      <c r="F183" s="2" t="str">
        <f t="shared" si="33"/>
        <v>01</v>
      </c>
      <c r="G183" s="26" t="str">
        <f t="shared" si="34"/>
        <v>0143</v>
      </c>
      <c r="H183" t="str">
        <f t="shared" si="35"/>
        <v>TJ Bohemians Praha B</v>
      </c>
      <c r="I183" s="2" t="str">
        <f t="shared" si="41"/>
        <v>-</v>
      </c>
      <c r="J183" t="str">
        <f t="shared" si="36"/>
        <v>TJ Pankrác C</v>
      </c>
      <c r="K183" s="2" t="str">
        <f t="shared" si="37"/>
        <v>st</v>
      </c>
      <c r="L183" s="5">
        <f t="shared" si="38"/>
        <v>43495</v>
      </c>
      <c r="M183" s="2" t="str">
        <f t="shared" si="39"/>
        <v>18.00</v>
      </c>
      <c r="N183" t="str">
        <f t="shared" si="42"/>
        <v>ano</v>
      </c>
      <c r="Q183" s="16" t="str">
        <f t="shared" si="43"/>
        <v>2019013011001</v>
      </c>
      <c r="S183" s="6">
        <f t="shared" si="44"/>
        <v>1</v>
      </c>
    </row>
    <row r="184" spans="1:19" ht="15">
      <c r="A184">
        <f>MATCH(TRUE,INDEX(vseut,$A183+1):posut,0)+$A183</f>
        <v>175</v>
      </c>
      <c r="B184">
        <f ca="1" t="shared" si="40"/>
        <v>175</v>
      </c>
      <c r="C184" s="26" t="str">
        <f t="shared" si="30"/>
        <v>11010</v>
      </c>
      <c r="D184" s="26" t="str">
        <f t="shared" si="31"/>
        <v>11055</v>
      </c>
      <c r="E184" s="2" t="str">
        <f t="shared" si="32"/>
        <v>4.</v>
      </c>
      <c r="F184" s="2" t="str">
        <f t="shared" si="33"/>
        <v>11</v>
      </c>
      <c r="G184" s="26" t="str">
        <f t="shared" si="34"/>
        <v>1146</v>
      </c>
      <c r="H184" t="str">
        <f t="shared" si="35"/>
        <v>ŠK Loko Praha B</v>
      </c>
      <c r="I184" s="2" t="str">
        <f t="shared" si="41"/>
        <v>-</v>
      </c>
      <c r="J184" t="str">
        <f t="shared" si="36"/>
        <v>Dukla D</v>
      </c>
      <c r="K184" s="2" t="str">
        <f t="shared" si="37"/>
        <v>st</v>
      </c>
      <c r="L184" s="5">
        <f t="shared" si="38"/>
        <v>43495</v>
      </c>
      <c r="M184" s="2" t="str">
        <f t="shared" si="39"/>
        <v>17.30</v>
      </c>
      <c r="N184" t="str">
        <f t="shared" si="42"/>
        <v>ano</v>
      </c>
      <c r="Q184" s="16" t="str">
        <f t="shared" si="43"/>
        <v>2019013011010</v>
      </c>
      <c r="S184" s="6">
        <f t="shared" si="44"/>
        <v>1</v>
      </c>
    </row>
    <row r="185" spans="1:19" ht="15">
      <c r="A185">
        <f>MATCH(TRUE,INDEX(vseut,$A184+1):posut,0)+$A184</f>
        <v>176</v>
      </c>
      <c r="B185">
        <f ca="1" t="shared" si="40"/>
        <v>176</v>
      </c>
      <c r="C185" s="26" t="str">
        <f t="shared" si="30"/>
        <v>11015</v>
      </c>
      <c r="D185" s="26" t="str">
        <f t="shared" si="31"/>
        <v>11055</v>
      </c>
      <c r="E185" s="2" t="str">
        <f t="shared" si="32"/>
        <v>4.</v>
      </c>
      <c r="F185" s="2" t="str">
        <f t="shared" si="33"/>
        <v>12</v>
      </c>
      <c r="G185" s="26" t="str">
        <f t="shared" si="34"/>
        <v>1242</v>
      </c>
      <c r="H185" t="str">
        <f t="shared" si="35"/>
        <v>TJ Kobylisy D</v>
      </c>
      <c r="I185" s="2" t="str">
        <f t="shared" si="41"/>
        <v>-</v>
      </c>
      <c r="J185" t="str">
        <f t="shared" si="36"/>
        <v>Dukla C</v>
      </c>
      <c r="K185" s="2" t="str">
        <f t="shared" si="37"/>
        <v>st</v>
      </c>
      <c r="L185" s="5">
        <f t="shared" si="38"/>
        <v>43495</v>
      </c>
      <c r="M185" s="2" t="str">
        <f t="shared" si="39"/>
        <v>18.00</v>
      </c>
      <c r="N185" t="str">
        <f t="shared" si="42"/>
        <v>ano</v>
      </c>
      <c r="Q185" s="16" t="str">
        <f t="shared" si="43"/>
        <v>2019013011015</v>
      </c>
      <c r="S185" s="6">
        <f t="shared" si="44"/>
        <v>1</v>
      </c>
    </row>
    <row r="186" spans="1:19" ht="15">
      <c r="A186">
        <f>MATCH(TRUE,INDEX(vseut,$A185+1):posut,0)+$A185</f>
        <v>177</v>
      </c>
      <c r="B186">
        <f ca="1" t="shared" si="40"/>
        <v>177</v>
      </c>
      <c r="C186" s="26" t="str">
        <f t="shared" si="30"/>
        <v>11014</v>
      </c>
      <c r="D186" s="26" t="str">
        <f t="shared" si="31"/>
        <v>11004</v>
      </c>
      <c r="E186" s="2" t="str">
        <f t="shared" si="32"/>
        <v>4.</v>
      </c>
      <c r="F186" s="2" t="str">
        <f t="shared" si="33"/>
        <v>21</v>
      </c>
      <c r="G186" s="26" t="str">
        <f t="shared" si="34"/>
        <v>2142</v>
      </c>
      <c r="H186" t="str">
        <f t="shared" si="35"/>
        <v>SK OAZA Praha D</v>
      </c>
      <c r="I186" s="2" t="str">
        <f t="shared" si="41"/>
        <v>-</v>
      </c>
      <c r="J186" t="str">
        <f t="shared" si="36"/>
        <v>ŠK DP Praha C - VŠFS</v>
      </c>
      <c r="K186" s="2" t="str">
        <f t="shared" si="37"/>
        <v>st</v>
      </c>
      <c r="L186" s="5">
        <f t="shared" si="38"/>
        <v>43495</v>
      </c>
      <c r="M186" s="2" t="str">
        <f t="shared" si="39"/>
        <v>18.00</v>
      </c>
      <c r="N186">
        <f t="shared" si="42"/>
      </c>
      <c r="Q186" s="16" t="str">
        <f t="shared" si="43"/>
        <v>2019013011014</v>
      </c>
      <c r="S186" s="6">
        <f t="shared" si="44"/>
        <v>1</v>
      </c>
    </row>
    <row r="187" spans="1:19" ht="15">
      <c r="A187">
        <f>MATCH(TRUE,INDEX(vseut,$A186+1):posut,0)+$A186</f>
        <v>178</v>
      </c>
      <c r="B187">
        <f ca="1" t="shared" si="40"/>
        <v>178</v>
      </c>
      <c r="C187" s="26" t="str">
        <f t="shared" si="30"/>
        <v>11060</v>
      </c>
      <c r="D187" s="26" t="str">
        <f t="shared" si="31"/>
        <v>11011</v>
      </c>
      <c r="E187" s="2" t="str">
        <f t="shared" si="32"/>
        <v>4.</v>
      </c>
      <c r="F187" s="2" t="str">
        <f t="shared" si="33"/>
        <v>21</v>
      </c>
      <c r="G187" s="26" t="str">
        <f t="shared" si="34"/>
        <v>2144</v>
      </c>
      <c r="H187" t="str">
        <f t="shared" si="35"/>
        <v>Steinitz-Makabi Praha</v>
      </c>
      <c r="I187" s="2" t="str">
        <f t="shared" si="41"/>
        <v>-</v>
      </c>
      <c r="J187" t="str">
        <f t="shared" si="36"/>
        <v>Sokol Praha Vršovice D</v>
      </c>
      <c r="K187" s="2" t="str">
        <f t="shared" si="37"/>
        <v>st</v>
      </c>
      <c r="L187" s="5">
        <f t="shared" si="38"/>
        <v>43495</v>
      </c>
      <c r="M187" s="2" t="str">
        <f t="shared" si="39"/>
        <v>18.00</v>
      </c>
      <c r="N187">
        <f t="shared" si="42"/>
      </c>
      <c r="Q187" s="16" t="str">
        <f t="shared" si="43"/>
        <v>2019013011060</v>
      </c>
      <c r="S187" s="6">
        <f t="shared" si="44"/>
        <v>1</v>
      </c>
    </row>
    <row r="188" spans="1:19" ht="15">
      <c r="A188">
        <f>MATCH(TRUE,INDEX(vseut,$A187+1):posut,0)+$A187</f>
        <v>179</v>
      </c>
      <c r="B188">
        <f ca="1" t="shared" si="40"/>
        <v>179</v>
      </c>
      <c r="C188" s="26" t="str">
        <f t="shared" si="30"/>
        <v>11002</v>
      </c>
      <c r="D188" s="26" t="str">
        <f t="shared" si="31"/>
        <v>11004</v>
      </c>
      <c r="E188" s="2" t="str">
        <f t="shared" si="32"/>
        <v>4.</v>
      </c>
      <c r="F188" s="2" t="str">
        <f t="shared" si="33"/>
        <v>21</v>
      </c>
      <c r="G188" s="26" t="str">
        <f t="shared" si="34"/>
        <v>2143</v>
      </c>
      <c r="H188" t="str">
        <f t="shared" si="35"/>
        <v>ŠK Sokol Vyšehrad G</v>
      </c>
      <c r="I188" s="2" t="str">
        <f t="shared" si="41"/>
        <v>-</v>
      </c>
      <c r="J188" t="str">
        <f t="shared" si="36"/>
        <v>ŠK DP Praha E - VŠFS</v>
      </c>
      <c r="K188" s="2" t="str">
        <f t="shared" si="37"/>
        <v>st</v>
      </c>
      <c r="L188" s="5">
        <f t="shared" si="38"/>
        <v>43495</v>
      </c>
      <c r="M188" s="2" t="str">
        <f t="shared" si="39"/>
        <v>18.00</v>
      </c>
      <c r="N188">
        <f t="shared" si="42"/>
      </c>
      <c r="Q188" s="16" t="str">
        <f t="shared" si="43"/>
        <v>2019013011002</v>
      </c>
      <c r="S188" s="6">
        <f t="shared" si="44"/>
        <v>1</v>
      </c>
    </row>
    <row r="189" spans="1:19" ht="15">
      <c r="A189">
        <f>MATCH(TRUE,INDEX(vseut,$A188+1):posut,0)+$A188</f>
        <v>180</v>
      </c>
      <c r="B189">
        <f ca="1" t="shared" si="40"/>
        <v>180</v>
      </c>
      <c r="C189" s="26" t="str">
        <f t="shared" si="30"/>
        <v>11051</v>
      </c>
      <c r="D189" s="26" t="str">
        <f t="shared" si="31"/>
        <v>11015</v>
      </c>
      <c r="E189" s="2" t="str">
        <f t="shared" si="32"/>
        <v>4.</v>
      </c>
      <c r="F189" s="2" t="str">
        <f t="shared" si="33"/>
        <v>31</v>
      </c>
      <c r="G189" s="26" t="str">
        <f t="shared" si="34"/>
        <v>3145</v>
      </c>
      <c r="H189" t="str">
        <f t="shared" si="35"/>
        <v>Šachový klub Bohnice - D</v>
      </c>
      <c r="I189" s="2" t="str">
        <f t="shared" si="41"/>
        <v>-</v>
      </c>
      <c r="J189" t="str">
        <f t="shared" si="36"/>
        <v>TJ Kobylisy F</v>
      </c>
      <c r="K189" s="2" t="str">
        <f t="shared" si="37"/>
        <v>st</v>
      </c>
      <c r="L189" s="5">
        <f t="shared" si="38"/>
        <v>43495</v>
      </c>
      <c r="M189" s="2" t="str">
        <f t="shared" si="39"/>
        <v>17.30</v>
      </c>
      <c r="N189">
        <f t="shared" si="42"/>
      </c>
      <c r="Q189" s="16" t="str">
        <f t="shared" si="43"/>
        <v>2019013011051</v>
      </c>
      <c r="S189" s="6">
        <f t="shared" si="44"/>
        <v>1</v>
      </c>
    </row>
    <row r="190" spans="1:19" ht="15">
      <c r="A190">
        <f>MATCH(TRUE,INDEX(vseut,$A189+1):posut,0)+$A189</f>
        <v>181</v>
      </c>
      <c r="B190">
        <f ca="1" t="shared" si="40"/>
        <v>181</v>
      </c>
      <c r="C190" s="26" t="str">
        <f t="shared" si="30"/>
        <v>11016</v>
      </c>
      <c r="D190" s="26" t="str">
        <f t="shared" si="31"/>
        <v>11055</v>
      </c>
      <c r="E190" s="2" t="str">
        <f t="shared" si="32"/>
        <v>4.</v>
      </c>
      <c r="F190" s="2" t="str">
        <f t="shared" si="33"/>
        <v>31</v>
      </c>
      <c r="G190" s="26" t="str">
        <f t="shared" si="34"/>
        <v>3143</v>
      </c>
      <c r="H190" t="str">
        <f t="shared" si="35"/>
        <v>ŠO Praga Praha D</v>
      </c>
      <c r="I190" s="2" t="str">
        <f t="shared" si="41"/>
        <v>-</v>
      </c>
      <c r="J190" t="str">
        <f t="shared" si="36"/>
        <v>Dukla G</v>
      </c>
      <c r="K190" s="2" t="str">
        <f t="shared" si="37"/>
        <v>st</v>
      </c>
      <c r="L190" s="5">
        <f t="shared" si="38"/>
        <v>43495</v>
      </c>
      <c r="M190" s="2" t="str">
        <f t="shared" si="39"/>
        <v>18.00</v>
      </c>
      <c r="N190">
        <f t="shared" si="42"/>
      </c>
      <c r="Q190" s="16" t="str">
        <f t="shared" si="43"/>
        <v>2019013011016</v>
      </c>
      <c r="S190" s="6">
        <f t="shared" si="44"/>
        <v>1</v>
      </c>
    </row>
    <row r="191" spans="1:19" ht="15">
      <c r="A191">
        <f>MATCH(TRUE,INDEX(vseut,$A190+1):posut,0)+$A190</f>
        <v>182</v>
      </c>
      <c r="B191">
        <f ca="1" t="shared" si="40"/>
        <v>182</v>
      </c>
      <c r="C191" s="26" t="str">
        <f t="shared" si="30"/>
        <v>11020</v>
      </c>
      <c r="D191" s="26" t="str">
        <f t="shared" si="31"/>
        <v>11055</v>
      </c>
      <c r="E191" s="2" t="str">
        <f t="shared" si="32"/>
        <v>4.</v>
      </c>
      <c r="F191" s="2" t="str">
        <f t="shared" si="33"/>
        <v>32</v>
      </c>
      <c r="G191" s="26" t="str">
        <f t="shared" si="34"/>
        <v>3244</v>
      </c>
      <c r="H191" t="str">
        <f t="shared" si="35"/>
        <v>ŠK Mahrla C</v>
      </c>
      <c r="I191" s="2" t="str">
        <f t="shared" si="41"/>
        <v>-</v>
      </c>
      <c r="J191" t="str">
        <f t="shared" si="36"/>
        <v>Dukla F</v>
      </c>
      <c r="K191" s="2" t="str">
        <f t="shared" si="37"/>
        <v>st</v>
      </c>
      <c r="L191" s="5">
        <f t="shared" si="38"/>
        <v>43495</v>
      </c>
      <c r="M191" s="2" t="str">
        <f t="shared" si="39"/>
        <v>17.30</v>
      </c>
      <c r="N191">
        <f t="shared" si="42"/>
      </c>
      <c r="Q191" s="16" t="str">
        <f t="shared" si="43"/>
        <v>2019013011020</v>
      </c>
      <c r="S191" s="6">
        <f t="shared" si="44"/>
        <v>1</v>
      </c>
    </row>
    <row r="192" spans="1:19" ht="15">
      <c r="A192">
        <f>MATCH(TRUE,INDEX(vseut,$A191+1):posut,0)+$A191</f>
        <v>183</v>
      </c>
      <c r="B192">
        <f ca="1" t="shared" si="40"/>
        <v>183</v>
      </c>
      <c r="C192" s="26" t="str">
        <f t="shared" si="30"/>
        <v>11032</v>
      </c>
      <c r="D192" s="26" t="str">
        <f t="shared" si="31"/>
        <v>11011</v>
      </c>
      <c r="E192" s="2" t="str">
        <f t="shared" si="32"/>
        <v>4.</v>
      </c>
      <c r="F192" s="2" t="str">
        <f t="shared" si="33"/>
        <v>01</v>
      </c>
      <c r="G192" s="26" t="str">
        <f t="shared" si="34"/>
        <v>0145</v>
      </c>
      <c r="H192" t="str">
        <f t="shared" si="35"/>
        <v>DDM Praha 6 A</v>
      </c>
      <c r="I192" s="2" t="str">
        <f t="shared" si="41"/>
        <v>-</v>
      </c>
      <c r="J192" t="str">
        <f t="shared" si="36"/>
        <v>Sokol Praha Vršovice B</v>
      </c>
      <c r="K192" s="2" t="str">
        <f t="shared" si="37"/>
        <v>čt</v>
      </c>
      <c r="L192" s="5">
        <f t="shared" si="38"/>
        <v>43496</v>
      </c>
      <c r="M192" s="2" t="str">
        <f t="shared" si="39"/>
        <v>18.00</v>
      </c>
      <c r="N192" t="str">
        <f t="shared" si="42"/>
        <v>ano</v>
      </c>
      <c r="Q192" s="16" t="str">
        <f t="shared" si="43"/>
        <v>2019013111032</v>
      </c>
      <c r="S192" s="6">
        <f t="shared" si="44"/>
        <v>1</v>
      </c>
    </row>
    <row r="193" spans="1:19" ht="15">
      <c r="A193">
        <f>MATCH(TRUE,INDEX(vseut,$A192+1):posut,0)+$A192</f>
        <v>184</v>
      </c>
      <c r="B193">
        <f ca="1" t="shared" si="40"/>
        <v>184</v>
      </c>
      <c r="C193" s="26" t="str">
        <f t="shared" si="30"/>
        <v>11014</v>
      </c>
      <c r="D193" s="26" t="str">
        <f t="shared" si="31"/>
        <v>11001</v>
      </c>
      <c r="E193" s="2" t="str">
        <f t="shared" si="32"/>
        <v>4.</v>
      </c>
      <c r="F193" s="2" t="str">
        <f t="shared" si="33"/>
        <v>01</v>
      </c>
      <c r="G193" s="26" t="str">
        <f t="shared" si="34"/>
        <v>0146</v>
      </c>
      <c r="H193" t="str">
        <f t="shared" si="35"/>
        <v>SK OAZA Praha B</v>
      </c>
      <c r="I193" s="2" t="str">
        <f t="shared" si="41"/>
        <v>-</v>
      </c>
      <c r="J193" t="str">
        <f t="shared" si="36"/>
        <v>TJ Bohemians Praha C</v>
      </c>
      <c r="K193" s="2" t="str">
        <f t="shared" si="37"/>
        <v>čt</v>
      </c>
      <c r="L193" s="5">
        <f t="shared" si="38"/>
        <v>43496</v>
      </c>
      <c r="M193" s="2" t="str">
        <f t="shared" si="39"/>
        <v>18.00</v>
      </c>
      <c r="N193" t="str">
        <f t="shared" si="42"/>
        <v>ano</v>
      </c>
      <c r="Q193" s="16" t="str">
        <f t="shared" si="43"/>
        <v>2019013111014</v>
      </c>
      <c r="S193" s="6">
        <f t="shared" si="44"/>
        <v>2</v>
      </c>
    </row>
    <row r="194" spans="1:19" ht="15">
      <c r="A194">
        <f>MATCH(TRUE,INDEX(vseut,$A193+1):posut,0)+$A193</f>
        <v>185</v>
      </c>
      <c r="B194">
        <f ca="1" t="shared" si="40"/>
        <v>185</v>
      </c>
      <c r="C194" s="26" t="str">
        <f t="shared" si="30"/>
        <v>11020</v>
      </c>
      <c r="D194" s="26" t="str">
        <f t="shared" si="31"/>
        <v>11011</v>
      </c>
      <c r="E194" s="2" t="str">
        <f t="shared" si="32"/>
        <v>4.</v>
      </c>
      <c r="F194" s="2" t="str">
        <f t="shared" si="33"/>
        <v>11</v>
      </c>
      <c r="G194" s="26" t="str">
        <f t="shared" si="34"/>
        <v>1144</v>
      </c>
      <c r="H194" t="str">
        <f t="shared" si="35"/>
        <v>ŠK Mahrla B</v>
      </c>
      <c r="I194" s="2" t="str">
        <f t="shared" si="41"/>
        <v>-</v>
      </c>
      <c r="J194" t="str">
        <f t="shared" si="36"/>
        <v>Sokol Praha Vršovice C</v>
      </c>
      <c r="K194" s="2" t="str">
        <f t="shared" si="37"/>
        <v>čt</v>
      </c>
      <c r="L194" s="5">
        <f t="shared" si="38"/>
        <v>43496</v>
      </c>
      <c r="M194" s="2" t="str">
        <f t="shared" si="39"/>
        <v>17.30</v>
      </c>
      <c r="N194" t="str">
        <f t="shared" si="42"/>
        <v>ano</v>
      </c>
      <c r="Q194" s="16" t="str">
        <f t="shared" si="43"/>
        <v>2019013111020</v>
      </c>
      <c r="S194" s="6">
        <f t="shared" si="44"/>
        <v>1</v>
      </c>
    </row>
    <row r="195" spans="1:19" ht="15">
      <c r="A195">
        <f>MATCH(TRUE,INDEX(vseut,$A194+1):posut,0)+$A194</f>
        <v>186</v>
      </c>
      <c r="B195">
        <f ca="1" t="shared" si="40"/>
        <v>186</v>
      </c>
      <c r="C195" s="26" t="str">
        <f t="shared" si="30"/>
        <v>11050</v>
      </c>
      <c r="D195" s="26" t="str">
        <f t="shared" si="31"/>
        <v>11015</v>
      </c>
      <c r="E195" s="2" t="str">
        <f t="shared" si="32"/>
        <v>4.</v>
      </c>
      <c r="F195" s="2" t="str">
        <f t="shared" si="33"/>
        <v>11</v>
      </c>
      <c r="G195" s="26" t="str">
        <f t="shared" si="34"/>
        <v>1142</v>
      </c>
      <c r="H195" t="str">
        <f t="shared" si="35"/>
        <v>Unichess D</v>
      </c>
      <c r="I195" s="2" t="str">
        <f t="shared" si="41"/>
        <v>-</v>
      </c>
      <c r="J195" t="str">
        <f t="shared" si="36"/>
        <v>TJ Kobylisy C</v>
      </c>
      <c r="K195" s="2" t="str">
        <f t="shared" si="37"/>
        <v>čt</v>
      </c>
      <c r="L195" s="5">
        <f t="shared" si="38"/>
        <v>43496</v>
      </c>
      <c r="M195" s="2" t="str">
        <f t="shared" si="39"/>
        <v>18.00</v>
      </c>
      <c r="N195" t="str">
        <f t="shared" si="42"/>
        <v>ano</v>
      </c>
      <c r="Q195" s="16" t="str">
        <f t="shared" si="43"/>
        <v>2019013111050</v>
      </c>
      <c r="S195" s="6">
        <f t="shared" si="44"/>
        <v>1</v>
      </c>
    </row>
    <row r="196" spans="1:19" ht="15">
      <c r="A196">
        <f>MATCH(TRUE,INDEX(vseut,$A195+1):posut,0)+$A195</f>
        <v>187</v>
      </c>
      <c r="B196">
        <f ca="1" t="shared" si="40"/>
        <v>187</v>
      </c>
      <c r="C196" s="26" t="str">
        <f t="shared" si="30"/>
        <v>11012</v>
      </c>
      <c r="D196" s="26" t="str">
        <f t="shared" si="31"/>
        <v>11014</v>
      </c>
      <c r="E196" s="2" t="str">
        <f t="shared" si="32"/>
        <v>4.</v>
      </c>
      <c r="F196" s="2" t="str">
        <f t="shared" si="33"/>
        <v>12</v>
      </c>
      <c r="G196" s="26" t="str">
        <f t="shared" si="34"/>
        <v>1246</v>
      </c>
      <c r="H196" t="str">
        <f t="shared" si="35"/>
        <v>ŠK Viktoria Žižkov B</v>
      </c>
      <c r="I196" s="2" t="str">
        <f t="shared" si="41"/>
        <v>-</v>
      </c>
      <c r="J196" t="str">
        <f t="shared" si="36"/>
        <v>SK OAZA Praha C</v>
      </c>
      <c r="K196" s="2" t="str">
        <f t="shared" si="37"/>
        <v>čt</v>
      </c>
      <c r="L196" s="5">
        <f t="shared" si="38"/>
        <v>43496</v>
      </c>
      <c r="M196" s="2" t="str">
        <f t="shared" si="39"/>
        <v>18.00</v>
      </c>
      <c r="N196" t="str">
        <f t="shared" si="42"/>
        <v>ano</v>
      </c>
      <c r="Q196" s="16" t="str">
        <f t="shared" si="43"/>
        <v>2019013111012</v>
      </c>
      <c r="S196" s="6">
        <f t="shared" si="44"/>
        <v>1</v>
      </c>
    </row>
    <row r="197" spans="1:19" ht="15">
      <c r="A197">
        <f>MATCH(TRUE,INDEX(vseut,$A196+1):posut,0)+$A196</f>
        <v>188</v>
      </c>
      <c r="B197">
        <f ca="1" t="shared" si="40"/>
        <v>188</v>
      </c>
      <c r="C197" s="26" t="str">
        <f t="shared" si="30"/>
        <v>11006</v>
      </c>
      <c r="D197" s="26" t="str">
        <f t="shared" si="31"/>
        <v>11008</v>
      </c>
      <c r="E197" s="2" t="str">
        <f t="shared" si="32"/>
        <v>4.</v>
      </c>
      <c r="F197" s="2" t="str">
        <f t="shared" si="33"/>
        <v>12</v>
      </c>
      <c r="G197" s="26" t="str">
        <f t="shared" si="34"/>
        <v>1241</v>
      </c>
      <c r="H197" t="str">
        <f t="shared" si="35"/>
        <v>TJ Pankrác E</v>
      </c>
      <c r="I197" s="2" t="str">
        <f t="shared" si="41"/>
        <v>-</v>
      </c>
      <c r="J197" t="str">
        <f t="shared" si="36"/>
        <v>USK Praha A</v>
      </c>
      <c r="K197" s="2" t="str">
        <f t="shared" si="37"/>
        <v>čt</v>
      </c>
      <c r="L197" s="5">
        <f t="shared" si="38"/>
        <v>43496</v>
      </c>
      <c r="M197" s="2" t="str">
        <f t="shared" si="39"/>
        <v>18.00</v>
      </c>
      <c r="N197" t="str">
        <f t="shared" si="42"/>
        <v>ano</v>
      </c>
      <c r="Q197" s="16" t="str">
        <f t="shared" si="43"/>
        <v>2019013111006</v>
      </c>
      <c r="S197" s="6">
        <f t="shared" si="44"/>
        <v>1</v>
      </c>
    </row>
    <row r="198" spans="1:19" ht="15">
      <c r="A198">
        <f>MATCH(TRUE,INDEX(vseut,$A197+1):posut,0)+$A197</f>
        <v>189</v>
      </c>
      <c r="B198">
        <f ca="1" t="shared" si="40"/>
        <v>189</v>
      </c>
      <c r="C198" s="26" t="str">
        <f t="shared" si="30"/>
        <v>11062</v>
      </c>
      <c r="D198" s="26" t="str">
        <f t="shared" si="31"/>
        <v>11012</v>
      </c>
      <c r="E198" s="2" t="str">
        <f t="shared" si="32"/>
        <v>4.</v>
      </c>
      <c r="F198" s="2" t="str">
        <f t="shared" si="33"/>
        <v>21</v>
      </c>
      <c r="G198" s="26" t="str">
        <f t="shared" si="34"/>
        <v>2141</v>
      </c>
      <c r="H198" t="str">
        <f t="shared" si="35"/>
        <v>Kbel.šach. reprezentace A</v>
      </c>
      <c r="I198" s="2" t="str">
        <f t="shared" si="41"/>
        <v>-</v>
      </c>
      <c r="J198" t="str">
        <f t="shared" si="36"/>
        <v>ŠK Viktoria Žižkov C</v>
      </c>
      <c r="K198" s="2" t="str">
        <f t="shared" si="37"/>
        <v>čt</v>
      </c>
      <c r="L198" s="5">
        <f t="shared" si="38"/>
        <v>43496</v>
      </c>
      <c r="M198" s="2" t="str">
        <f t="shared" si="39"/>
        <v>18.00</v>
      </c>
      <c r="N198">
        <f t="shared" si="42"/>
      </c>
      <c r="Q198" s="16" t="str">
        <f t="shared" si="43"/>
        <v>2019013111062</v>
      </c>
      <c r="S198" s="6">
        <f t="shared" si="44"/>
        <v>1</v>
      </c>
    </row>
    <row r="199" spans="1:19" ht="15">
      <c r="A199">
        <f>MATCH(TRUE,INDEX(vseut,$A198+1):posut,0)+$A198</f>
        <v>190</v>
      </c>
      <c r="B199">
        <f ca="1" t="shared" si="40"/>
        <v>190</v>
      </c>
      <c r="C199" s="26" t="str">
        <f t="shared" si="30"/>
        <v>11001</v>
      </c>
      <c r="D199" s="26" t="str">
        <f t="shared" si="31"/>
        <v>11050</v>
      </c>
      <c r="E199" s="2" t="str">
        <f t="shared" si="32"/>
        <v>4.</v>
      </c>
      <c r="F199" s="2" t="str">
        <f t="shared" si="33"/>
        <v>21</v>
      </c>
      <c r="G199" s="26" t="str">
        <f t="shared" si="34"/>
        <v>2146</v>
      </c>
      <c r="H199" t="str">
        <f t="shared" si="35"/>
        <v>TJ Bohemians Praha F</v>
      </c>
      <c r="I199" s="2" t="str">
        <f t="shared" si="41"/>
        <v>-</v>
      </c>
      <c r="J199" t="str">
        <f t="shared" si="36"/>
        <v>Unichess Ž</v>
      </c>
      <c r="K199" s="2" t="str">
        <f t="shared" si="37"/>
        <v>čt</v>
      </c>
      <c r="L199" s="5">
        <f t="shared" si="38"/>
        <v>43496</v>
      </c>
      <c r="M199" s="2" t="str">
        <f t="shared" si="39"/>
        <v>18.00</v>
      </c>
      <c r="N199">
        <f t="shared" si="42"/>
      </c>
      <c r="Q199" s="16" t="str">
        <f t="shared" si="43"/>
        <v>2019013111001</v>
      </c>
      <c r="S199" s="6">
        <f t="shared" si="44"/>
        <v>1</v>
      </c>
    </row>
    <row r="200" spans="1:19" ht="15">
      <c r="A200">
        <f>MATCH(TRUE,INDEX(vseut,$A199+1):posut,0)+$A199</f>
        <v>191</v>
      </c>
      <c r="B200">
        <f ca="1" t="shared" si="40"/>
        <v>191</v>
      </c>
      <c r="C200" s="26" t="str">
        <f t="shared" si="30"/>
        <v>11063</v>
      </c>
      <c r="D200" s="26" t="str">
        <f t="shared" si="31"/>
        <v>11062</v>
      </c>
      <c r="E200" s="2" t="str">
        <f t="shared" si="32"/>
        <v>4.</v>
      </c>
      <c r="F200" s="2" t="str">
        <f t="shared" si="33"/>
        <v>32</v>
      </c>
      <c r="G200" s="26" t="str">
        <f t="shared" si="34"/>
        <v>3243</v>
      </c>
      <c r="H200" t="str">
        <f t="shared" si="35"/>
        <v>Šachový klub Praha 4 "B"</v>
      </c>
      <c r="I200" s="2" t="str">
        <f t="shared" si="41"/>
        <v>-</v>
      </c>
      <c r="J200" t="str">
        <f t="shared" si="36"/>
        <v>SNAD Kbely</v>
      </c>
      <c r="K200" s="2" t="str">
        <f t="shared" si="37"/>
        <v>čt</v>
      </c>
      <c r="L200" s="5">
        <f t="shared" si="38"/>
        <v>43496</v>
      </c>
      <c r="M200" s="2" t="str">
        <f t="shared" si="39"/>
        <v>18.00</v>
      </c>
      <c r="N200">
        <f t="shared" si="42"/>
      </c>
      <c r="Q200" s="16" t="str">
        <f t="shared" si="43"/>
        <v>2019013111063</v>
      </c>
      <c r="S200" s="6">
        <f t="shared" si="44"/>
        <v>1</v>
      </c>
    </row>
    <row r="201" spans="1:19" ht="15">
      <c r="A201">
        <f>MATCH(TRUE,INDEX(vseut,$A200+1):posut,0)+$A200</f>
        <v>192</v>
      </c>
      <c r="B201">
        <f ca="1" t="shared" si="40"/>
        <v>192</v>
      </c>
      <c r="C201" s="26" t="str">
        <f t="shared" si="30"/>
        <v>11002</v>
      </c>
      <c r="D201" s="26" t="str">
        <f t="shared" si="31"/>
        <v>11004</v>
      </c>
      <c r="E201" s="2" t="str">
        <f t="shared" si="32"/>
        <v>4.</v>
      </c>
      <c r="F201" s="2" t="str">
        <f t="shared" si="33"/>
        <v>32</v>
      </c>
      <c r="G201" s="26" t="str">
        <f t="shared" si="34"/>
        <v>3246</v>
      </c>
      <c r="H201" t="str">
        <f t="shared" si="35"/>
        <v>ŠK Sokol Vyšehrad J</v>
      </c>
      <c r="I201" s="2" t="str">
        <f t="shared" si="41"/>
        <v>-</v>
      </c>
      <c r="J201" t="str">
        <f t="shared" si="36"/>
        <v>ŠK DP Praha H - PORG</v>
      </c>
      <c r="K201" s="2" t="str">
        <f t="shared" si="37"/>
        <v>čt</v>
      </c>
      <c r="L201" s="5">
        <f t="shared" si="38"/>
        <v>43496</v>
      </c>
      <c r="M201" s="2" t="str">
        <f t="shared" si="39"/>
        <v>18.00</v>
      </c>
      <c r="N201">
        <f t="shared" si="42"/>
      </c>
      <c r="Q201" s="16" t="str">
        <f t="shared" si="43"/>
        <v>2019013111002</v>
      </c>
      <c r="S201" s="6">
        <f t="shared" si="44"/>
        <v>1</v>
      </c>
    </row>
    <row r="202" spans="1:19" ht="15">
      <c r="A202">
        <f>MATCH(TRUE,INDEX(vseut,$A201+1):posut,0)+$A201</f>
        <v>193</v>
      </c>
      <c r="B202">
        <f ca="1" t="shared" si="40"/>
        <v>193</v>
      </c>
      <c r="C202" s="26" t="str">
        <f aca="true" t="shared" si="45" ref="C202:C265">IF(ISNUMBER(A202),INDEX(doddil,A202),"")</f>
        <v>11014</v>
      </c>
      <c r="D202" s="26" t="str">
        <f aca="true" t="shared" si="46" ref="D202:D265">IF(ISNUMBER(A202),INDEX(hoddil,A202),"")</f>
        <v>11050</v>
      </c>
      <c r="E202" s="2" t="str">
        <f aca="true" t="shared" si="47" ref="E202:E265">IF(ISNUMBER($A202),INDEX(koloc,$A202),"")</f>
        <v>4.</v>
      </c>
      <c r="F202" s="2" t="str">
        <f aca="true" t="shared" si="48" ref="F202:F265">IF(ISNUMBER(A202),INDEX(skupic,A202),"")</f>
        <v>33</v>
      </c>
      <c r="G202" s="26" t="str">
        <f aca="true" t="shared" si="49" ref="G202:G265">IF(ISNUMBER(A202),INDEX(idut,A202),"")</f>
        <v>3345</v>
      </c>
      <c r="H202" t="str">
        <f aca="true" t="shared" si="50" ref="H202:H265">IF(ISNUMBER(A202),INDEX(doma,A202),"")</f>
        <v>SK OAZA Praha E</v>
      </c>
      <c r="I202" s="2" t="str">
        <f t="shared" si="41"/>
        <v>-</v>
      </c>
      <c r="J202" t="str">
        <f aca="true" t="shared" si="51" ref="J202:J265">IF(ISNUMBER(A202),INDEX(venku,A202),"")</f>
        <v>Unichess G</v>
      </c>
      <c r="K202" s="2" t="str">
        <f aca="true" t="shared" si="52" ref="K202:K265">IF(ISNUMBER(A202),INDEX(hraden,A202),"")</f>
        <v>čt</v>
      </c>
      <c r="L202" s="5">
        <f aca="true" t="shared" si="53" ref="L202:L265">IF(ISNUMBER(A202),INDEX(kaldat,A202),"")</f>
        <v>43496</v>
      </c>
      <c r="M202" s="2" t="str">
        <f aca="true" t="shared" si="54" ref="M202:M265">IF(ISNUMBER(A202),INDEX(hracas,A202),"")</f>
        <v>18.00</v>
      </c>
      <c r="N202" t="str">
        <f t="shared" si="42"/>
        <v>ano</v>
      </c>
      <c r="Q202" s="16" t="str">
        <f t="shared" si="43"/>
        <v>2019013111014</v>
      </c>
      <c r="S202" s="6">
        <f t="shared" si="44"/>
        <v>2</v>
      </c>
    </row>
    <row r="203" spans="1:19" ht="15">
      <c r="A203">
        <f>MATCH(TRUE,INDEX(vseut,$A202+1):posut,0)+$A202</f>
        <v>194</v>
      </c>
      <c r="B203">
        <f aca="true" ca="1" t="shared" si="55" ref="B203:B266">IF(ISNUMBER($A203),OFFSET($B203,-1,0)+1,"")</f>
        <v>194</v>
      </c>
      <c r="C203" s="26" t="str">
        <f t="shared" si="45"/>
        <v>11008</v>
      </c>
      <c r="D203" s="26" t="str">
        <f t="shared" si="46"/>
        <v>11002</v>
      </c>
      <c r="E203" s="2" t="str">
        <f t="shared" si="47"/>
        <v>4.</v>
      </c>
      <c r="F203" s="2" t="str">
        <f t="shared" si="48"/>
        <v>33</v>
      </c>
      <c r="G203" s="26" t="str">
        <f t="shared" si="49"/>
        <v>3346</v>
      </c>
      <c r="H203" t="str">
        <f t="shared" si="50"/>
        <v>USK Praha C</v>
      </c>
      <c r="I203" s="2" t="str">
        <f aca="true" t="shared" si="56" ref="I203:I266">IF(ISNUMBER(A203),"-","")</f>
        <v>-</v>
      </c>
      <c r="J203" t="str">
        <f t="shared" si="51"/>
        <v>ŠK Sokol Vyšehrad I</v>
      </c>
      <c r="K203" s="2" t="str">
        <f t="shared" si="52"/>
        <v>čt</v>
      </c>
      <c r="L203" s="5">
        <f t="shared" si="53"/>
        <v>43496</v>
      </c>
      <c r="M203" s="2" t="str">
        <f t="shared" si="54"/>
        <v>18.30</v>
      </c>
      <c r="N203">
        <f aca="true" t="shared" si="57" ref="N203:N266">IF(AND(ISNUMBER(A203),OR($F203="01",$F203="11",$F203="12",S203&gt;1)),"ano","")</f>
      </c>
      <c r="Q203" s="16" t="str">
        <f aca="true" t="shared" si="58" ref="Q203:Q266">TEXT(L203,"rrrrmmdd")&amp;C203</f>
        <v>2019013111008</v>
      </c>
      <c r="S203" s="6">
        <f aca="true" t="shared" si="59" ref="S203:S266">COUNTIF($Q$10:$Q$582,Q203)</f>
        <v>1</v>
      </c>
    </row>
    <row r="204" spans="1:19" ht="15">
      <c r="A204">
        <f>MATCH(TRUE,INDEX(vseut,$A203+1):posut,0)+$A203</f>
        <v>195</v>
      </c>
      <c r="B204">
        <f ca="1" t="shared" si="55"/>
        <v>195</v>
      </c>
      <c r="C204" s="26" t="str">
        <f t="shared" si="45"/>
        <v>11055</v>
      </c>
      <c r="D204" s="26" t="str">
        <f t="shared" si="46"/>
        <v>11013</v>
      </c>
      <c r="E204" s="2" t="str">
        <f t="shared" si="47"/>
        <v>4.</v>
      </c>
      <c r="F204" s="2" t="str">
        <f t="shared" si="48"/>
        <v>34</v>
      </c>
      <c r="G204" s="26" t="str">
        <f t="shared" si="49"/>
        <v>3445</v>
      </c>
      <c r="H204" t="str">
        <f t="shared" si="50"/>
        <v>Dukla E</v>
      </c>
      <c r="I204" s="2" t="str">
        <f t="shared" si="56"/>
        <v>-</v>
      </c>
      <c r="J204" t="str">
        <f t="shared" si="51"/>
        <v>ŠK Teplárna Malešice</v>
      </c>
      <c r="K204" s="2" t="str">
        <f t="shared" si="52"/>
        <v>čt</v>
      </c>
      <c r="L204" s="5">
        <f t="shared" si="53"/>
        <v>43496</v>
      </c>
      <c r="M204" s="2" t="str">
        <f t="shared" si="54"/>
        <v>18.00</v>
      </c>
      <c r="N204">
        <f t="shared" si="57"/>
      </c>
      <c r="Q204" s="16" t="str">
        <f t="shared" si="58"/>
        <v>2019013111055</v>
      </c>
      <c r="S204" s="6">
        <f t="shared" si="59"/>
        <v>1</v>
      </c>
    </row>
    <row r="205" spans="1:19" ht="15">
      <c r="A205">
        <f>MATCH(TRUE,INDEX(vseut,$A204+1):posut,0)+$A204</f>
        <v>196</v>
      </c>
      <c r="B205">
        <f ca="1" t="shared" si="55"/>
        <v>196</v>
      </c>
      <c r="C205" s="26" t="str">
        <f t="shared" si="45"/>
        <v>11011</v>
      </c>
      <c r="D205" s="26" t="str">
        <f t="shared" si="46"/>
        <v>11063</v>
      </c>
      <c r="E205" s="2" t="str">
        <f t="shared" si="47"/>
        <v>4.</v>
      </c>
      <c r="F205" s="2" t="str">
        <f t="shared" si="48"/>
        <v>34</v>
      </c>
      <c r="G205" s="26" t="str">
        <f t="shared" si="49"/>
        <v>3444</v>
      </c>
      <c r="H205" t="str">
        <f t="shared" si="50"/>
        <v>Sokol Praha Vršovice G</v>
      </c>
      <c r="I205" s="2" t="str">
        <f t="shared" si="56"/>
        <v>-</v>
      </c>
      <c r="J205" t="str">
        <f t="shared" si="51"/>
        <v>Šachový klub Praha 4 "C"</v>
      </c>
      <c r="K205" s="2" t="str">
        <f t="shared" si="52"/>
        <v>čt</v>
      </c>
      <c r="L205" s="5">
        <f t="shared" si="53"/>
        <v>43496</v>
      </c>
      <c r="M205" s="2" t="str">
        <f t="shared" si="54"/>
        <v>17.30</v>
      </c>
      <c r="N205">
        <f t="shared" si="57"/>
      </c>
      <c r="Q205" s="16" t="str">
        <f t="shared" si="58"/>
        <v>2019013111011</v>
      </c>
      <c r="S205" s="6">
        <f t="shared" si="59"/>
        <v>1</v>
      </c>
    </row>
    <row r="206" spans="1:19" ht="15">
      <c r="A206">
        <f>MATCH(TRUE,INDEX(vseut,$A205+1):posut,0)+$A205</f>
        <v>197</v>
      </c>
      <c r="B206">
        <f ca="1" t="shared" si="55"/>
        <v>197</v>
      </c>
      <c r="C206" s="26" t="str">
        <f t="shared" si="45"/>
        <v>11051</v>
      </c>
      <c r="D206" s="26" t="str">
        <f t="shared" si="46"/>
        <v>11001</v>
      </c>
      <c r="E206" s="2" t="str">
        <f t="shared" si="47"/>
        <v>4.</v>
      </c>
      <c r="F206" s="2" t="str">
        <f t="shared" si="48"/>
        <v>12</v>
      </c>
      <c r="G206" s="26" t="str">
        <f t="shared" si="49"/>
        <v>1245</v>
      </c>
      <c r="H206" t="str">
        <f t="shared" si="50"/>
        <v>Šachový klub Bohnice - A</v>
      </c>
      <c r="I206" s="2" t="str">
        <f t="shared" si="56"/>
        <v>-</v>
      </c>
      <c r="J206" t="str">
        <f t="shared" si="51"/>
        <v>TJ Bohemians Praha D</v>
      </c>
      <c r="K206" s="2" t="str">
        <f t="shared" si="52"/>
        <v>pá</v>
      </c>
      <c r="L206" s="5">
        <f t="shared" si="53"/>
        <v>43497</v>
      </c>
      <c r="M206" s="2" t="str">
        <f t="shared" si="54"/>
        <v>17.30</v>
      </c>
      <c r="N206" t="str">
        <f t="shared" si="57"/>
        <v>ano</v>
      </c>
      <c r="Q206" s="16" t="str">
        <f t="shared" si="58"/>
        <v>2019020111051</v>
      </c>
      <c r="S206" s="6">
        <f t="shared" si="59"/>
        <v>1</v>
      </c>
    </row>
    <row r="207" spans="1:19" ht="15">
      <c r="A207">
        <f>MATCH(TRUE,INDEX(vseut,$A206+1):posut,0)+$A206</f>
        <v>198</v>
      </c>
      <c r="B207">
        <f ca="1" t="shared" si="55"/>
        <v>198</v>
      </c>
      <c r="C207" s="26" t="str">
        <f t="shared" si="45"/>
        <v>11002</v>
      </c>
      <c r="D207" s="26" t="str">
        <f t="shared" si="46"/>
        <v>11029</v>
      </c>
      <c r="E207" s="2" t="str">
        <f t="shared" si="47"/>
        <v>4.</v>
      </c>
      <c r="F207" s="2" t="str">
        <f t="shared" si="48"/>
        <v>22</v>
      </c>
      <c r="G207" s="26" t="str">
        <f t="shared" si="49"/>
        <v>2242</v>
      </c>
      <c r="H207" t="str">
        <f t="shared" si="50"/>
        <v>ŠK Sokol Vyšehrad H</v>
      </c>
      <c r="I207" s="2" t="str">
        <f t="shared" si="56"/>
        <v>-</v>
      </c>
      <c r="J207" t="str">
        <f t="shared" si="51"/>
        <v>ŠK Smíchov B</v>
      </c>
      <c r="K207" s="2" t="str">
        <f t="shared" si="52"/>
        <v>pá</v>
      </c>
      <c r="L207" s="5">
        <f t="shared" si="53"/>
        <v>43497</v>
      </c>
      <c r="M207" s="2" t="str">
        <f t="shared" si="54"/>
        <v>18.00</v>
      </c>
      <c r="N207">
        <f t="shared" si="57"/>
      </c>
      <c r="Q207" s="16" t="str">
        <f t="shared" si="58"/>
        <v>2019020111002</v>
      </c>
      <c r="S207" s="6">
        <f t="shared" si="59"/>
        <v>1</v>
      </c>
    </row>
    <row r="208" spans="1:19" ht="15">
      <c r="A208">
        <f>MATCH(TRUE,INDEX(vseut,$A207+1):posut,0)+$A207</f>
        <v>199</v>
      </c>
      <c r="B208">
        <f ca="1" t="shared" si="55"/>
        <v>199</v>
      </c>
      <c r="C208" s="26" t="str">
        <f t="shared" si="45"/>
        <v>11061</v>
      </c>
      <c r="D208" s="26" t="str">
        <f t="shared" si="46"/>
        <v>11014</v>
      </c>
      <c r="E208" s="2" t="str">
        <f t="shared" si="47"/>
        <v>4.</v>
      </c>
      <c r="F208" s="2" t="str">
        <f t="shared" si="48"/>
        <v>32</v>
      </c>
      <c r="G208" s="26" t="str">
        <f t="shared" si="49"/>
        <v>3242</v>
      </c>
      <c r="H208" t="str">
        <f t="shared" si="50"/>
        <v>Sokol Nebušice</v>
      </c>
      <c r="I208" s="2" t="str">
        <f t="shared" si="56"/>
        <v>-</v>
      </c>
      <c r="J208" t="str">
        <f t="shared" si="51"/>
        <v>SK OAZA Praha F</v>
      </c>
      <c r="K208" s="2" t="str">
        <f t="shared" si="52"/>
        <v>pá</v>
      </c>
      <c r="L208" s="5">
        <f t="shared" si="53"/>
        <v>43497</v>
      </c>
      <c r="M208" s="2" t="str">
        <f t="shared" si="54"/>
        <v>18.00</v>
      </c>
      <c r="N208">
        <f t="shared" si="57"/>
      </c>
      <c r="Q208" s="16" t="str">
        <f t="shared" si="58"/>
        <v>2019020111061</v>
      </c>
      <c r="S208" s="6">
        <f t="shared" si="59"/>
        <v>1</v>
      </c>
    </row>
    <row r="209" spans="1:19" ht="15">
      <c r="A209">
        <f>MATCH(TRUE,INDEX(vseut,$A208+1):posut,0)+$A208</f>
        <v>200</v>
      </c>
      <c r="B209">
        <f ca="1" t="shared" si="55"/>
        <v>200</v>
      </c>
      <c r="C209" s="26" t="str">
        <f t="shared" si="45"/>
        <v>11054</v>
      </c>
      <c r="D209" s="26" t="str">
        <f t="shared" si="46"/>
        <v>11051</v>
      </c>
      <c r="E209" s="2" t="str">
        <f t="shared" si="47"/>
        <v>4.</v>
      </c>
      <c r="F209" s="2" t="str">
        <f t="shared" si="48"/>
        <v>34</v>
      </c>
      <c r="G209" s="26" t="str">
        <f t="shared" si="49"/>
        <v>3442</v>
      </c>
      <c r="H209" t="str">
        <f t="shared" si="50"/>
        <v>SK Újezd nad Lesy</v>
      </c>
      <c r="I209" s="2" t="str">
        <f t="shared" si="56"/>
        <v>-</v>
      </c>
      <c r="J209" t="str">
        <f t="shared" si="51"/>
        <v>Šachový klub Bohnice - C</v>
      </c>
      <c r="K209" s="2" t="str">
        <f t="shared" si="52"/>
        <v>pá</v>
      </c>
      <c r="L209" s="5">
        <f t="shared" si="53"/>
        <v>43497</v>
      </c>
      <c r="M209" s="2" t="str">
        <f t="shared" si="54"/>
        <v>17.45</v>
      </c>
      <c r="N209">
        <f t="shared" si="57"/>
      </c>
      <c r="Q209" s="16" t="str">
        <f t="shared" si="58"/>
        <v>2019020111054</v>
      </c>
      <c r="S209" s="6">
        <f t="shared" si="59"/>
        <v>1</v>
      </c>
    </row>
    <row r="210" spans="1:19" ht="15">
      <c r="A210">
        <f>MATCH(TRUE,INDEX(vseut,$A209+1):posut,0)+$A209</f>
        <v>201</v>
      </c>
      <c r="B210">
        <f ca="1" t="shared" si="55"/>
        <v>201</v>
      </c>
      <c r="C210" s="26" t="str">
        <f t="shared" si="45"/>
        <v>11055</v>
      </c>
      <c r="D210" s="26" t="str">
        <f t="shared" si="46"/>
        <v>11002</v>
      </c>
      <c r="E210" s="2" t="str">
        <f t="shared" si="47"/>
        <v>5.</v>
      </c>
      <c r="F210" s="2" t="str">
        <f t="shared" si="48"/>
        <v>11</v>
      </c>
      <c r="G210" s="26" t="str">
        <f t="shared" si="49"/>
        <v>1151</v>
      </c>
      <c r="H210" t="str">
        <f t="shared" si="50"/>
        <v>Dukla D</v>
      </c>
      <c r="I210" s="2" t="str">
        <f t="shared" si="56"/>
        <v>-</v>
      </c>
      <c r="J210" t="str">
        <f t="shared" si="51"/>
        <v>ŠK Sokol Vyšehrad E</v>
      </c>
      <c r="K210" s="2" t="str">
        <f t="shared" si="52"/>
        <v>po</v>
      </c>
      <c r="L210" s="5">
        <f t="shared" si="53"/>
        <v>43500</v>
      </c>
      <c r="M210" s="2" t="str">
        <f t="shared" si="54"/>
        <v>18.00</v>
      </c>
      <c r="N210" t="str">
        <f t="shared" si="57"/>
        <v>ano</v>
      </c>
      <c r="Q210" s="16" t="str">
        <f t="shared" si="58"/>
        <v>2019020411055</v>
      </c>
      <c r="S210" s="6">
        <f t="shared" si="59"/>
        <v>1</v>
      </c>
    </row>
    <row r="211" spans="1:19" ht="15">
      <c r="A211">
        <f>MATCH(TRUE,INDEX(vseut,$A210+1):posut,0)+$A210</f>
        <v>202</v>
      </c>
      <c r="B211">
        <f ca="1" t="shared" si="55"/>
        <v>202</v>
      </c>
      <c r="C211" s="26" t="str">
        <f t="shared" si="45"/>
        <v>11028</v>
      </c>
      <c r="D211" s="26" t="str">
        <f t="shared" si="46"/>
        <v>11059</v>
      </c>
      <c r="E211" s="2" t="str">
        <f t="shared" si="47"/>
        <v>5.</v>
      </c>
      <c r="F211" s="2" t="str">
        <f t="shared" si="48"/>
        <v>12</v>
      </c>
      <c r="G211" s="26" t="str">
        <f t="shared" si="49"/>
        <v>1254</v>
      </c>
      <c r="H211" t="str">
        <f t="shared" si="50"/>
        <v>GROP Classical Chess</v>
      </c>
      <c r="I211" s="2" t="str">
        <f t="shared" si="56"/>
        <v>-</v>
      </c>
      <c r="J211" t="str">
        <f t="shared" si="51"/>
        <v>ŠK AURORA</v>
      </c>
      <c r="K211" s="2" t="str">
        <f t="shared" si="52"/>
        <v>po</v>
      </c>
      <c r="L211" s="5">
        <f t="shared" si="53"/>
        <v>43500</v>
      </c>
      <c r="M211" s="2" t="str">
        <f t="shared" si="54"/>
        <v>18.00</v>
      </c>
      <c r="N211" t="str">
        <f t="shared" si="57"/>
        <v>ano</v>
      </c>
      <c r="Q211" s="16" t="str">
        <f t="shared" si="58"/>
        <v>2019020411028</v>
      </c>
      <c r="S211" s="6">
        <f t="shared" si="59"/>
        <v>1</v>
      </c>
    </row>
    <row r="212" spans="1:19" ht="15">
      <c r="A212">
        <f>MATCH(TRUE,INDEX(vseut,$A211+1):posut,0)+$A211</f>
        <v>203</v>
      </c>
      <c r="B212">
        <f ca="1" t="shared" si="55"/>
        <v>203</v>
      </c>
      <c r="C212" s="26" t="str">
        <f t="shared" si="45"/>
        <v>11002</v>
      </c>
      <c r="D212" s="26" t="str">
        <f t="shared" si="46"/>
        <v>11051</v>
      </c>
      <c r="E212" s="2" t="str">
        <f t="shared" si="47"/>
        <v>5.</v>
      </c>
      <c r="F212" s="2" t="str">
        <f t="shared" si="48"/>
        <v>12</v>
      </c>
      <c r="G212" s="26" t="str">
        <f t="shared" si="49"/>
        <v>1253</v>
      </c>
      <c r="H212" t="str">
        <f t="shared" si="50"/>
        <v>ŠK Sokol Vyšehrad F</v>
      </c>
      <c r="I212" s="2" t="str">
        <f t="shared" si="56"/>
        <v>-</v>
      </c>
      <c r="J212" t="str">
        <f t="shared" si="51"/>
        <v>Šachový klub Bohnice - A</v>
      </c>
      <c r="K212" s="2" t="str">
        <f t="shared" si="52"/>
        <v>po</v>
      </c>
      <c r="L212" s="5">
        <f t="shared" si="53"/>
        <v>43500</v>
      </c>
      <c r="M212" s="2" t="str">
        <f t="shared" si="54"/>
        <v>18.00</v>
      </c>
      <c r="N212" t="str">
        <f t="shared" si="57"/>
        <v>ano</v>
      </c>
      <c r="Q212" s="16" t="str">
        <f t="shared" si="58"/>
        <v>2019020411002</v>
      </c>
      <c r="S212" s="6">
        <f t="shared" si="59"/>
        <v>1</v>
      </c>
    </row>
    <row r="213" spans="1:19" ht="15">
      <c r="A213">
        <f>MATCH(TRUE,INDEX(vseut,$A212+1):posut,0)+$A212</f>
        <v>204</v>
      </c>
      <c r="B213">
        <f ca="1" t="shared" si="55"/>
        <v>204</v>
      </c>
      <c r="C213" s="26" t="str">
        <f t="shared" si="45"/>
        <v>11058</v>
      </c>
      <c r="D213" s="26" t="str">
        <f t="shared" si="46"/>
        <v>11016</v>
      </c>
      <c r="E213" s="2" t="str">
        <f t="shared" si="47"/>
        <v>5.</v>
      </c>
      <c r="F213" s="2" t="str">
        <f t="shared" si="48"/>
        <v>31</v>
      </c>
      <c r="G213" s="26" t="str">
        <f t="shared" si="49"/>
        <v>3155</v>
      </c>
      <c r="H213" t="str">
        <f t="shared" si="50"/>
        <v>ŠK Mlejn A</v>
      </c>
      <c r="I213" s="2" t="str">
        <f t="shared" si="56"/>
        <v>-</v>
      </c>
      <c r="J213" t="str">
        <f t="shared" si="51"/>
        <v>ŠO Praga Praha D</v>
      </c>
      <c r="K213" s="2" t="str">
        <f t="shared" si="52"/>
        <v>po</v>
      </c>
      <c r="L213" s="5">
        <f t="shared" si="53"/>
        <v>43500</v>
      </c>
      <c r="M213" s="2" t="str">
        <f t="shared" si="54"/>
        <v>17.30</v>
      </c>
      <c r="N213">
        <f t="shared" si="57"/>
      </c>
      <c r="Q213" s="16" t="str">
        <f t="shared" si="58"/>
        <v>2019020411058</v>
      </c>
      <c r="S213" s="6">
        <f t="shared" si="59"/>
        <v>1</v>
      </c>
    </row>
    <row r="214" spans="1:19" ht="15">
      <c r="A214">
        <f>MATCH(TRUE,INDEX(vseut,$A213+1):posut,0)+$A213</f>
        <v>205</v>
      </c>
      <c r="B214">
        <f ca="1" t="shared" si="55"/>
        <v>205</v>
      </c>
      <c r="C214" s="26" t="str">
        <f t="shared" si="45"/>
        <v>11001</v>
      </c>
      <c r="D214" s="26" t="str">
        <f t="shared" si="46"/>
        <v>11051</v>
      </c>
      <c r="E214" s="2" t="str">
        <f t="shared" si="47"/>
        <v>5.</v>
      </c>
      <c r="F214" s="2" t="str">
        <f t="shared" si="48"/>
        <v>31</v>
      </c>
      <c r="G214" s="26" t="str">
        <f t="shared" si="49"/>
        <v>3153</v>
      </c>
      <c r="H214" t="str">
        <f t="shared" si="50"/>
        <v>TJ Bohemians Praha H</v>
      </c>
      <c r="I214" s="2" t="str">
        <f t="shared" si="56"/>
        <v>-</v>
      </c>
      <c r="J214" t="str">
        <f t="shared" si="51"/>
        <v>Šachový klub Bohnice - D</v>
      </c>
      <c r="K214" s="2" t="str">
        <f t="shared" si="52"/>
        <v>po</v>
      </c>
      <c r="L214" s="5">
        <f t="shared" si="53"/>
        <v>43500</v>
      </c>
      <c r="M214" s="2" t="str">
        <f t="shared" si="54"/>
        <v>18.00</v>
      </c>
      <c r="N214">
        <f t="shared" si="57"/>
      </c>
      <c r="Q214" s="16" t="str">
        <f t="shared" si="58"/>
        <v>2019020411001</v>
      </c>
      <c r="S214" s="6">
        <f t="shared" si="59"/>
        <v>1</v>
      </c>
    </row>
    <row r="215" spans="1:19" ht="15">
      <c r="A215">
        <f>MATCH(TRUE,INDEX(vseut,$A214+1):posut,0)+$A214</f>
        <v>206</v>
      </c>
      <c r="B215">
        <f ca="1" t="shared" si="55"/>
        <v>206</v>
      </c>
      <c r="C215" s="26" t="str">
        <f t="shared" si="45"/>
        <v>11015</v>
      </c>
      <c r="D215" s="26" t="str">
        <f t="shared" si="46"/>
        <v>11053</v>
      </c>
      <c r="E215" s="2" t="str">
        <f t="shared" si="47"/>
        <v>5.</v>
      </c>
      <c r="F215" s="2" t="str">
        <f t="shared" si="48"/>
        <v>31</v>
      </c>
      <c r="G215" s="26" t="str">
        <f t="shared" si="49"/>
        <v>3152</v>
      </c>
      <c r="H215" t="str">
        <f t="shared" si="50"/>
        <v>TJ Kobylisy F</v>
      </c>
      <c r="I215" s="2" t="str">
        <f t="shared" si="56"/>
        <v>-</v>
      </c>
      <c r="J215" t="str">
        <f t="shared" si="51"/>
        <v>SK Lokomotiva Radlice A</v>
      </c>
      <c r="K215" s="2" t="str">
        <f t="shared" si="52"/>
        <v>po</v>
      </c>
      <c r="L215" s="5">
        <f t="shared" si="53"/>
        <v>43500</v>
      </c>
      <c r="M215" s="2" t="str">
        <f t="shared" si="54"/>
        <v>18.00</v>
      </c>
      <c r="N215">
        <f t="shared" si="57"/>
      </c>
      <c r="Q215" s="16" t="str">
        <f t="shared" si="58"/>
        <v>2019020411015</v>
      </c>
      <c r="S215" s="6">
        <f t="shared" si="59"/>
        <v>1</v>
      </c>
    </row>
    <row r="216" spans="1:19" ht="15">
      <c r="A216">
        <f>MATCH(TRUE,INDEX(vseut,$A215+1):posut,0)+$A215</f>
        <v>207</v>
      </c>
      <c r="B216">
        <f ca="1" t="shared" si="55"/>
        <v>207</v>
      </c>
      <c r="C216" s="26" t="str">
        <f t="shared" si="45"/>
        <v>11006</v>
      </c>
      <c r="D216" s="26" t="str">
        <f t="shared" si="46"/>
        <v>11054</v>
      </c>
      <c r="E216" s="2" t="str">
        <f t="shared" si="47"/>
        <v>5.</v>
      </c>
      <c r="F216" s="2" t="str">
        <f t="shared" si="48"/>
        <v>34</v>
      </c>
      <c r="G216" s="26" t="str">
        <f t="shared" si="49"/>
        <v>3456</v>
      </c>
      <c r="H216" t="str">
        <f t="shared" si="50"/>
        <v>TJ Pankrác G</v>
      </c>
      <c r="I216" s="2" t="str">
        <f t="shared" si="56"/>
        <v>-</v>
      </c>
      <c r="J216" t="str">
        <f t="shared" si="51"/>
        <v>SK Újezd nad Lesy</v>
      </c>
      <c r="K216" s="2" t="str">
        <f t="shared" si="52"/>
        <v>po</v>
      </c>
      <c r="L216" s="5">
        <f t="shared" si="53"/>
        <v>43500</v>
      </c>
      <c r="M216" s="2" t="str">
        <f t="shared" si="54"/>
        <v>17.30</v>
      </c>
      <c r="N216">
        <f t="shared" si="57"/>
      </c>
      <c r="Q216" s="16" t="str">
        <f t="shared" si="58"/>
        <v>2019020411006</v>
      </c>
      <c r="S216" s="6">
        <f t="shared" si="59"/>
        <v>1</v>
      </c>
    </row>
    <row r="217" spans="1:19" ht="15">
      <c r="A217">
        <f>MATCH(TRUE,INDEX(vseut,$A216+1):posut,0)+$A216</f>
        <v>208</v>
      </c>
      <c r="B217">
        <f ca="1" t="shared" si="55"/>
        <v>208</v>
      </c>
      <c r="C217" s="26" t="str">
        <f t="shared" si="45"/>
        <v>11028</v>
      </c>
      <c r="D217" s="26" t="str">
        <f t="shared" si="46"/>
        <v>11032</v>
      </c>
      <c r="E217" s="2" t="str">
        <f t="shared" si="47"/>
        <v>5.</v>
      </c>
      <c r="F217" s="2" t="str">
        <f t="shared" si="48"/>
        <v>01</v>
      </c>
      <c r="G217" s="26" t="str">
        <f t="shared" si="49"/>
        <v>0154</v>
      </c>
      <c r="H217" t="str">
        <f t="shared" si="50"/>
        <v>GROP - B</v>
      </c>
      <c r="I217" s="2" t="str">
        <f t="shared" si="56"/>
        <v>-</v>
      </c>
      <c r="J217" t="str">
        <f t="shared" si="51"/>
        <v>DDM Praha 6 A</v>
      </c>
      <c r="K217" s="2" t="str">
        <f t="shared" si="52"/>
        <v>út</v>
      </c>
      <c r="L217" s="5">
        <f t="shared" si="53"/>
        <v>43501</v>
      </c>
      <c r="M217" s="2" t="str">
        <f t="shared" si="54"/>
        <v>18.00</v>
      </c>
      <c r="N217" t="str">
        <f t="shared" si="57"/>
        <v>ano</v>
      </c>
      <c r="Q217" s="16" t="str">
        <f t="shared" si="58"/>
        <v>2019020511028</v>
      </c>
      <c r="S217" s="6">
        <f t="shared" si="59"/>
        <v>1</v>
      </c>
    </row>
    <row r="218" spans="1:19" ht="15">
      <c r="A218">
        <f>MATCH(TRUE,INDEX(vseut,$A217+1):posut,0)+$A217</f>
        <v>209</v>
      </c>
      <c r="B218">
        <f ca="1" t="shared" si="55"/>
        <v>209</v>
      </c>
      <c r="C218" s="26" t="str">
        <f t="shared" si="45"/>
        <v>11006</v>
      </c>
      <c r="D218" s="26" t="str">
        <f t="shared" si="46"/>
        <v>11001</v>
      </c>
      <c r="E218" s="2" t="str">
        <f t="shared" si="47"/>
        <v>5.</v>
      </c>
      <c r="F218" s="2" t="str">
        <f t="shared" si="48"/>
        <v>01</v>
      </c>
      <c r="G218" s="26" t="str">
        <f t="shared" si="49"/>
        <v>0156</v>
      </c>
      <c r="H218" t="str">
        <f t="shared" si="50"/>
        <v>TJ Pankrác D</v>
      </c>
      <c r="I218" s="2" t="str">
        <f t="shared" si="56"/>
        <v>-</v>
      </c>
      <c r="J218" t="str">
        <f t="shared" si="51"/>
        <v>TJ Bohemians Praha B</v>
      </c>
      <c r="K218" s="2" t="str">
        <f t="shared" si="52"/>
        <v>út</v>
      </c>
      <c r="L218" s="5">
        <f t="shared" si="53"/>
        <v>43501</v>
      </c>
      <c r="M218" s="2" t="str">
        <f t="shared" si="54"/>
        <v>18.00</v>
      </c>
      <c r="N218" t="str">
        <f t="shared" si="57"/>
        <v>ano</v>
      </c>
      <c r="Q218" s="16" t="str">
        <f t="shared" si="58"/>
        <v>2019020511006</v>
      </c>
      <c r="S218" s="6">
        <f t="shared" si="59"/>
        <v>1</v>
      </c>
    </row>
    <row r="219" spans="1:19" ht="15">
      <c r="A219">
        <f>MATCH(TRUE,INDEX(vseut,$A218+1):posut,0)+$A218</f>
        <v>210</v>
      </c>
      <c r="B219">
        <f ca="1" t="shared" si="55"/>
        <v>210</v>
      </c>
      <c r="C219" s="26" t="str">
        <f t="shared" si="45"/>
        <v>11011</v>
      </c>
      <c r="D219" s="26" t="str">
        <f t="shared" si="46"/>
        <v>11029</v>
      </c>
      <c r="E219" s="2" t="str">
        <f t="shared" si="47"/>
        <v>5.</v>
      </c>
      <c r="F219" s="2" t="str">
        <f t="shared" si="48"/>
        <v>11</v>
      </c>
      <c r="G219" s="26" t="str">
        <f t="shared" si="49"/>
        <v>1153</v>
      </c>
      <c r="H219" t="str">
        <f t="shared" si="50"/>
        <v>Sokol Praha Vršovice C</v>
      </c>
      <c r="I219" s="2" t="str">
        <f t="shared" si="56"/>
        <v>-</v>
      </c>
      <c r="J219" t="str">
        <f t="shared" si="51"/>
        <v>ŠK Smíchov A</v>
      </c>
      <c r="K219" s="2" t="str">
        <f t="shared" si="52"/>
        <v>út</v>
      </c>
      <c r="L219" s="5">
        <f t="shared" si="53"/>
        <v>43501</v>
      </c>
      <c r="M219" s="2" t="str">
        <f t="shared" si="54"/>
        <v>17.30</v>
      </c>
      <c r="N219" t="str">
        <f t="shared" si="57"/>
        <v>ano</v>
      </c>
      <c r="Q219" s="16" t="str">
        <f t="shared" si="58"/>
        <v>2019020511011</v>
      </c>
      <c r="S219" s="6">
        <f t="shared" si="59"/>
        <v>2</v>
      </c>
    </row>
    <row r="220" spans="1:19" ht="15">
      <c r="A220">
        <f>MATCH(TRUE,INDEX(vseut,$A219+1):posut,0)+$A219</f>
        <v>211</v>
      </c>
      <c r="B220">
        <f ca="1" t="shared" si="55"/>
        <v>211</v>
      </c>
      <c r="C220" s="26" t="str">
        <f t="shared" si="45"/>
        <v>11016</v>
      </c>
      <c r="D220" s="26" t="str">
        <f t="shared" si="46"/>
        <v>11010</v>
      </c>
      <c r="E220" s="2" t="str">
        <f t="shared" si="47"/>
        <v>5.</v>
      </c>
      <c r="F220" s="2" t="str">
        <f t="shared" si="48"/>
        <v>11</v>
      </c>
      <c r="G220" s="26" t="str">
        <f t="shared" si="49"/>
        <v>1152</v>
      </c>
      <c r="H220" t="str">
        <f t="shared" si="50"/>
        <v>ŠO Praga Praha A</v>
      </c>
      <c r="I220" s="2" t="str">
        <f t="shared" si="56"/>
        <v>-</v>
      </c>
      <c r="J220" t="str">
        <f t="shared" si="51"/>
        <v>ŠK Loko Praha B</v>
      </c>
      <c r="K220" s="2" t="str">
        <f t="shared" si="52"/>
        <v>út</v>
      </c>
      <c r="L220" s="5">
        <f t="shared" si="53"/>
        <v>43501</v>
      </c>
      <c r="M220" s="2" t="str">
        <f t="shared" si="54"/>
        <v>18.00</v>
      </c>
      <c r="N220" t="str">
        <f t="shared" si="57"/>
        <v>ano</v>
      </c>
      <c r="Q220" s="16" t="str">
        <f t="shared" si="58"/>
        <v>2019020511016</v>
      </c>
      <c r="S220" s="6">
        <f t="shared" si="59"/>
        <v>1</v>
      </c>
    </row>
    <row r="221" spans="1:19" ht="15">
      <c r="A221">
        <f>MATCH(TRUE,INDEX(vseut,$A220+1):posut,0)+$A220</f>
        <v>212</v>
      </c>
      <c r="B221">
        <f ca="1" t="shared" si="55"/>
        <v>212</v>
      </c>
      <c r="C221" s="26" t="str">
        <f t="shared" si="45"/>
        <v>11015</v>
      </c>
      <c r="D221" s="26" t="str">
        <f t="shared" si="46"/>
        <v>11001</v>
      </c>
      <c r="E221" s="2" t="str">
        <f t="shared" si="47"/>
        <v>5.</v>
      </c>
      <c r="F221" s="2" t="str">
        <f t="shared" si="48"/>
        <v>11</v>
      </c>
      <c r="G221" s="26" t="str">
        <f t="shared" si="49"/>
        <v>1155</v>
      </c>
      <c r="H221" t="str">
        <f t="shared" si="50"/>
        <v>TJ Kobylisy C</v>
      </c>
      <c r="I221" s="2" t="str">
        <f t="shared" si="56"/>
        <v>-</v>
      </c>
      <c r="J221" t="str">
        <f t="shared" si="51"/>
        <v>TJ Bohemians Praha E</v>
      </c>
      <c r="K221" s="2" t="str">
        <f t="shared" si="52"/>
        <v>út</v>
      </c>
      <c r="L221" s="5">
        <f t="shared" si="53"/>
        <v>43501</v>
      </c>
      <c r="M221" s="2" t="str">
        <f t="shared" si="54"/>
        <v>18.00</v>
      </c>
      <c r="N221" t="str">
        <f t="shared" si="57"/>
        <v>ano</v>
      </c>
      <c r="Q221" s="16" t="str">
        <f t="shared" si="58"/>
        <v>2019020511015</v>
      </c>
      <c r="S221" s="6">
        <f t="shared" si="59"/>
        <v>2</v>
      </c>
    </row>
    <row r="222" spans="1:19" ht="15">
      <c r="A222">
        <f>MATCH(TRUE,INDEX(vseut,$A221+1):posut,0)+$A221</f>
        <v>213</v>
      </c>
      <c r="B222">
        <f ca="1" t="shared" si="55"/>
        <v>213</v>
      </c>
      <c r="C222" s="26" t="str">
        <f t="shared" si="45"/>
        <v>11015</v>
      </c>
      <c r="D222" s="26" t="str">
        <f t="shared" si="46"/>
        <v>11020</v>
      </c>
      <c r="E222" s="2" t="str">
        <f t="shared" si="47"/>
        <v>5.</v>
      </c>
      <c r="F222" s="2" t="str">
        <f t="shared" si="48"/>
        <v>11</v>
      </c>
      <c r="G222" s="26" t="str">
        <f t="shared" si="49"/>
        <v>1154</v>
      </c>
      <c r="H222" t="str">
        <f t="shared" si="50"/>
        <v>TJ Kobylisy E</v>
      </c>
      <c r="I222" s="2" t="str">
        <f t="shared" si="56"/>
        <v>-</v>
      </c>
      <c r="J222" t="str">
        <f t="shared" si="51"/>
        <v>ŠK Mahrla B</v>
      </c>
      <c r="K222" s="2" t="str">
        <f t="shared" si="52"/>
        <v>út</v>
      </c>
      <c r="L222" s="5">
        <f t="shared" si="53"/>
        <v>43501</v>
      </c>
      <c r="M222" s="2" t="str">
        <f t="shared" si="54"/>
        <v>18.00</v>
      </c>
      <c r="N222" t="str">
        <f t="shared" si="57"/>
        <v>ano</v>
      </c>
      <c r="Q222" s="16" t="str">
        <f t="shared" si="58"/>
        <v>2019020511015</v>
      </c>
      <c r="S222" s="6">
        <f t="shared" si="59"/>
        <v>2</v>
      </c>
    </row>
    <row r="223" spans="1:19" ht="15">
      <c r="A223">
        <f>MATCH(TRUE,INDEX(vseut,$A222+1):posut,0)+$A222</f>
        <v>214</v>
      </c>
      <c r="B223">
        <f ca="1" t="shared" si="55"/>
        <v>214</v>
      </c>
      <c r="C223" s="26" t="str">
        <f t="shared" si="45"/>
        <v>11001</v>
      </c>
      <c r="D223" s="26" t="str">
        <f t="shared" si="46"/>
        <v>11012</v>
      </c>
      <c r="E223" s="2" t="str">
        <f t="shared" si="47"/>
        <v>5.</v>
      </c>
      <c r="F223" s="2" t="str">
        <f t="shared" si="48"/>
        <v>12</v>
      </c>
      <c r="G223" s="26" t="str">
        <f t="shared" si="49"/>
        <v>1252</v>
      </c>
      <c r="H223" t="str">
        <f t="shared" si="50"/>
        <v>TJ Bohemians Praha D</v>
      </c>
      <c r="I223" s="2" t="str">
        <f t="shared" si="56"/>
        <v>-</v>
      </c>
      <c r="J223" t="str">
        <f t="shared" si="51"/>
        <v>ŠK Viktoria Žižkov B</v>
      </c>
      <c r="K223" s="2" t="str">
        <f t="shared" si="52"/>
        <v>út</v>
      </c>
      <c r="L223" s="5">
        <f t="shared" si="53"/>
        <v>43501</v>
      </c>
      <c r="M223" s="2" t="str">
        <f t="shared" si="54"/>
        <v>18.00</v>
      </c>
      <c r="N223" t="str">
        <f t="shared" si="57"/>
        <v>ano</v>
      </c>
      <c r="Q223" s="16" t="str">
        <f t="shared" si="58"/>
        <v>2019020511001</v>
      </c>
      <c r="S223" s="6">
        <f t="shared" si="59"/>
        <v>1</v>
      </c>
    </row>
    <row r="224" spans="1:19" ht="15">
      <c r="A224">
        <f>MATCH(TRUE,INDEX(vseut,$A223+1):posut,0)+$A223</f>
        <v>215</v>
      </c>
      <c r="B224">
        <f ca="1" t="shared" si="55"/>
        <v>215</v>
      </c>
      <c r="C224" s="26" t="str">
        <f t="shared" si="45"/>
        <v>11011</v>
      </c>
      <c r="D224" s="26" t="str">
        <f t="shared" si="46"/>
        <v>11022</v>
      </c>
      <c r="E224" s="2" t="str">
        <f t="shared" si="47"/>
        <v>5.</v>
      </c>
      <c r="F224" s="2" t="str">
        <f t="shared" si="48"/>
        <v>22</v>
      </c>
      <c r="G224" s="26" t="str">
        <f t="shared" si="49"/>
        <v>2253</v>
      </c>
      <c r="H224" t="str">
        <f t="shared" si="50"/>
        <v>Sokol Praha Vršovice E</v>
      </c>
      <c r="I224" s="2" t="str">
        <f t="shared" si="56"/>
        <v>-</v>
      </c>
      <c r="J224" t="str">
        <f t="shared" si="51"/>
        <v>SK Rapid Praha A</v>
      </c>
      <c r="K224" s="2" t="str">
        <f t="shared" si="52"/>
        <v>út</v>
      </c>
      <c r="L224" s="5">
        <f t="shared" si="53"/>
        <v>43501</v>
      </c>
      <c r="M224" s="2" t="str">
        <f t="shared" si="54"/>
        <v>17.30</v>
      </c>
      <c r="N224" t="str">
        <f t="shared" si="57"/>
        <v>ano</v>
      </c>
      <c r="Q224" s="16" t="str">
        <f t="shared" si="58"/>
        <v>2019020511011</v>
      </c>
      <c r="S224" s="6">
        <f t="shared" si="59"/>
        <v>2</v>
      </c>
    </row>
    <row r="225" spans="1:19" ht="15">
      <c r="A225">
        <f>MATCH(TRUE,INDEX(vseut,$A224+1):posut,0)+$A224</f>
        <v>216</v>
      </c>
      <c r="B225">
        <f ca="1" t="shared" si="55"/>
        <v>216</v>
      </c>
      <c r="C225" s="26" t="str">
        <f t="shared" si="45"/>
        <v>11010</v>
      </c>
      <c r="D225" s="26" t="str">
        <f t="shared" si="46"/>
        <v>11004</v>
      </c>
      <c r="E225" s="2" t="str">
        <f t="shared" si="47"/>
        <v>5.</v>
      </c>
      <c r="F225" s="2" t="str">
        <f t="shared" si="48"/>
        <v>31</v>
      </c>
      <c r="G225" s="26" t="str">
        <f t="shared" si="49"/>
        <v>3156</v>
      </c>
      <c r="H225" t="str">
        <f t="shared" si="50"/>
        <v>ŠK Loko Praha D</v>
      </c>
      <c r="I225" s="2" t="str">
        <f t="shared" si="56"/>
        <v>-</v>
      </c>
      <c r="J225" t="str">
        <f t="shared" si="51"/>
        <v>ŠK DP Praha G</v>
      </c>
      <c r="K225" s="2" t="str">
        <f t="shared" si="52"/>
        <v>út</v>
      </c>
      <c r="L225" s="5">
        <f t="shared" si="53"/>
        <v>43501</v>
      </c>
      <c r="M225" s="2" t="str">
        <f t="shared" si="54"/>
        <v>17.30</v>
      </c>
      <c r="N225">
        <f t="shared" si="57"/>
      </c>
      <c r="Q225" s="16" t="str">
        <f t="shared" si="58"/>
        <v>2019020511010</v>
      </c>
      <c r="S225" s="6">
        <f t="shared" si="59"/>
        <v>1</v>
      </c>
    </row>
    <row r="226" spans="1:19" ht="15">
      <c r="A226">
        <f>MATCH(TRUE,INDEX(vseut,$A225+1):posut,0)+$A225</f>
        <v>217</v>
      </c>
      <c r="B226">
        <f ca="1" t="shared" si="55"/>
        <v>217</v>
      </c>
      <c r="C226" s="26" t="str">
        <f t="shared" si="45"/>
        <v>11055</v>
      </c>
      <c r="D226" s="26" t="str">
        <f t="shared" si="46"/>
        <v>11051</v>
      </c>
      <c r="E226" s="2" t="str">
        <f t="shared" si="47"/>
        <v>5.</v>
      </c>
      <c r="F226" s="2" t="str">
        <f t="shared" si="48"/>
        <v>32</v>
      </c>
      <c r="G226" s="26" t="str">
        <f t="shared" si="49"/>
        <v>3253</v>
      </c>
      <c r="H226" t="str">
        <f t="shared" si="50"/>
        <v>Dukla F</v>
      </c>
      <c r="I226" s="2" t="str">
        <f t="shared" si="56"/>
        <v>-</v>
      </c>
      <c r="J226" t="str">
        <f t="shared" si="51"/>
        <v>Šachový klub Bohnice - B</v>
      </c>
      <c r="K226" s="2" t="str">
        <f t="shared" si="52"/>
        <v>út</v>
      </c>
      <c r="L226" s="5">
        <f t="shared" si="53"/>
        <v>43501</v>
      </c>
      <c r="M226" s="2" t="str">
        <f t="shared" si="54"/>
        <v>17.30</v>
      </c>
      <c r="N226">
        <f t="shared" si="57"/>
      </c>
      <c r="Q226" s="16" t="str">
        <f t="shared" si="58"/>
        <v>2019020511055</v>
      </c>
      <c r="S226" s="6">
        <f t="shared" si="59"/>
        <v>1</v>
      </c>
    </row>
    <row r="227" spans="1:19" ht="15">
      <c r="A227">
        <f>MATCH(TRUE,INDEX(vseut,$A226+1):posut,0)+$A226</f>
        <v>218</v>
      </c>
      <c r="B227">
        <f ca="1" t="shared" si="55"/>
        <v>218</v>
      </c>
      <c r="C227" s="26" t="str">
        <f t="shared" si="45"/>
        <v>11014</v>
      </c>
      <c r="D227" s="26" t="str">
        <f t="shared" si="46"/>
        <v>11063</v>
      </c>
      <c r="E227" s="2" t="str">
        <f t="shared" si="47"/>
        <v>5.</v>
      </c>
      <c r="F227" s="2" t="str">
        <f t="shared" si="48"/>
        <v>32</v>
      </c>
      <c r="G227" s="26" t="str">
        <f t="shared" si="49"/>
        <v>3255</v>
      </c>
      <c r="H227" t="str">
        <f t="shared" si="50"/>
        <v>SK OAZA Praha F</v>
      </c>
      <c r="I227" s="2" t="str">
        <f t="shared" si="56"/>
        <v>-</v>
      </c>
      <c r="J227" t="str">
        <f t="shared" si="51"/>
        <v>Šachový klub Praha 4 "B"</v>
      </c>
      <c r="K227" s="2" t="str">
        <f t="shared" si="52"/>
        <v>út</v>
      </c>
      <c r="L227" s="5">
        <f t="shared" si="53"/>
        <v>43501</v>
      </c>
      <c r="M227" s="2" t="str">
        <f t="shared" si="54"/>
        <v>18.00</v>
      </c>
      <c r="N227">
        <f t="shared" si="57"/>
      </c>
      <c r="Q227" s="16" t="str">
        <f t="shared" si="58"/>
        <v>2019020511014</v>
      </c>
      <c r="S227" s="6">
        <f t="shared" si="59"/>
        <v>1</v>
      </c>
    </row>
    <row r="228" spans="1:19" ht="15">
      <c r="A228">
        <f>MATCH(TRUE,INDEX(vseut,$A227+1):posut,0)+$A227</f>
        <v>219</v>
      </c>
      <c r="B228">
        <f ca="1" t="shared" si="55"/>
        <v>219</v>
      </c>
      <c r="C228" s="26" t="str">
        <f t="shared" si="45"/>
        <v>11062</v>
      </c>
      <c r="D228" s="26" t="str">
        <f t="shared" si="46"/>
        <v>11020</v>
      </c>
      <c r="E228" s="2" t="str">
        <f t="shared" si="47"/>
        <v>5.</v>
      </c>
      <c r="F228" s="2" t="str">
        <f t="shared" si="48"/>
        <v>32</v>
      </c>
      <c r="G228" s="26" t="str">
        <f t="shared" si="49"/>
        <v>3254</v>
      </c>
      <c r="H228" t="str">
        <f t="shared" si="50"/>
        <v>SNAD Kbely</v>
      </c>
      <c r="I228" s="2" t="str">
        <f t="shared" si="56"/>
        <v>-</v>
      </c>
      <c r="J228" t="str">
        <f t="shared" si="51"/>
        <v>ŠK Mahrla C</v>
      </c>
      <c r="K228" s="2" t="str">
        <f t="shared" si="52"/>
        <v>út</v>
      </c>
      <c r="L228" s="5">
        <f t="shared" si="53"/>
        <v>43501</v>
      </c>
      <c r="M228" s="2" t="str">
        <f t="shared" si="54"/>
        <v>18.00</v>
      </c>
      <c r="N228">
        <f t="shared" si="57"/>
      </c>
      <c r="Q228" s="16" t="str">
        <f t="shared" si="58"/>
        <v>2019020511062</v>
      </c>
      <c r="S228" s="6">
        <f t="shared" si="59"/>
        <v>1</v>
      </c>
    </row>
    <row r="229" spans="1:19" ht="15">
      <c r="A229">
        <f>MATCH(TRUE,INDEX(vseut,$A228+1):posut,0)+$A228</f>
        <v>220</v>
      </c>
      <c r="B229">
        <f ca="1" t="shared" si="55"/>
        <v>220</v>
      </c>
      <c r="C229" s="26" t="str">
        <f t="shared" si="45"/>
        <v>11012</v>
      </c>
      <c r="D229" s="26" t="str">
        <f t="shared" si="46"/>
        <v>11033</v>
      </c>
      <c r="E229" s="2" t="str">
        <f t="shared" si="47"/>
        <v>5.</v>
      </c>
      <c r="F229" s="2" t="str">
        <f t="shared" si="48"/>
        <v>33</v>
      </c>
      <c r="G229" s="26" t="str">
        <f t="shared" si="49"/>
        <v>3356</v>
      </c>
      <c r="H229" t="str">
        <f t="shared" si="50"/>
        <v>ŠK Viktoria Žižkov D</v>
      </c>
      <c r="I229" s="2" t="str">
        <f t="shared" si="56"/>
        <v>-</v>
      </c>
      <c r="J229" t="str">
        <f t="shared" si="51"/>
        <v>TJ Zora Praha A</v>
      </c>
      <c r="K229" s="2" t="str">
        <f t="shared" si="52"/>
        <v>út</v>
      </c>
      <c r="L229" s="5">
        <f t="shared" si="53"/>
        <v>43501</v>
      </c>
      <c r="M229" s="2" t="str">
        <f t="shared" si="54"/>
        <v>18.00</v>
      </c>
      <c r="N229">
        <f t="shared" si="57"/>
      </c>
      <c r="Q229" s="16" t="str">
        <f t="shared" si="58"/>
        <v>2019020511012</v>
      </c>
      <c r="S229" s="6">
        <f t="shared" si="59"/>
        <v>1</v>
      </c>
    </row>
    <row r="230" spans="1:19" ht="15">
      <c r="A230">
        <f>MATCH(TRUE,INDEX(vseut,$A229+1):posut,0)+$A229</f>
        <v>221</v>
      </c>
      <c r="B230">
        <f ca="1" t="shared" si="55"/>
        <v>221</v>
      </c>
      <c r="C230" s="26" t="str">
        <f t="shared" si="45"/>
        <v>11050</v>
      </c>
      <c r="D230" s="26" t="str">
        <f t="shared" si="46"/>
        <v>11008</v>
      </c>
      <c r="E230" s="2" t="str">
        <f t="shared" si="47"/>
        <v>5.</v>
      </c>
      <c r="F230" s="2" t="str">
        <f t="shared" si="48"/>
        <v>33</v>
      </c>
      <c r="G230" s="26" t="str">
        <f t="shared" si="49"/>
        <v>3352</v>
      </c>
      <c r="H230" t="str">
        <f t="shared" si="50"/>
        <v>Unichess G</v>
      </c>
      <c r="I230" s="2" t="str">
        <f t="shared" si="56"/>
        <v>-</v>
      </c>
      <c r="J230" t="str">
        <f t="shared" si="51"/>
        <v>USK Praha C</v>
      </c>
      <c r="K230" s="2" t="str">
        <f t="shared" si="52"/>
        <v>út</v>
      </c>
      <c r="L230" s="5">
        <f t="shared" si="53"/>
        <v>43501</v>
      </c>
      <c r="M230" s="2" t="str">
        <f t="shared" si="54"/>
        <v>18.00</v>
      </c>
      <c r="N230">
        <f t="shared" si="57"/>
      </c>
      <c r="Q230" s="16" t="str">
        <f t="shared" si="58"/>
        <v>2019020511050</v>
      </c>
      <c r="S230" s="6">
        <f t="shared" si="59"/>
        <v>1</v>
      </c>
    </row>
    <row r="231" spans="1:19" ht="15">
      <c r="A231">
        <f>MATCH(TRUE,INDEX(vseut,$A230+1):posut,0)+$A230</f>
        <v>222</v>
      </c>
      <c r="B231">
        <f ca="1" t="shared" si="55"/>
        <v>222</v>
      </c>
      <c r="C231" s="26" t="str">
        <f t="shared" si="45"/>
        <v>11051</v>
      </c>
      <c r="D231" s="26" t="str">
        <f t="shared" si="46"/>
        <v>11016</v>
      </c>
      <c r="E231" s="2" t="str">
        <f t="shared" si="47"/>
        <v>5.</v>
      </c>
      <c r="F231" s="2" t="str">
        <f t="shared" si="48"/>
        <v>34</v>
      </c>
      <c r="G231" s="26" t="str">
        <f t="shared" si="49"/>
        <v>3455</v>
      </c>
      <c r="H231" t="str">
        <f t="shared" si="50"/>
        <v>Šachový klub Bohnice - C</v>
      </c>
      <c r="I231" s="2" t="str">
        <f t="shared" si="56"/>
        <v>-</v>
      </c>
      <c r="J231" t="str">
        <f t="shared" si="51"/>
        <v>ŠO Praga Praha C</v>
      </c>
      <c r="K231" s="2" t="str">
        <f t="shared" si="52"/>
        <v>út</v>
      </c>
      <c r="L231" s="5">
        <f t="shared" si="53"/>
        <v>43501</v>
      </c>
      <c r="M231" s="2" t="str">
        <f t="shared" si="54"/>
        <v>17.30</v>
      </c>
      <c r="N231">
        <f t="shared" si="57"/>
      </c>
      <c r="Q231" s="16" t="str">
        <f t="shared" si="58"/>
        <v>2019020511051</v>
      </c>
      <c r="S231" s="6">
        <f t="shared" si="59"/>
        <v>1</v>
      </c>
    </row>
    <row r="232" spans="1:19" ht="15">
      <c r="A232">
        <f>MATCH(TRUE,INDEX(vseut,$A231+1):posut,0)+$A231</f>
        <v>223</v>
      </c>
      <c r="B232">
        <f ca="1" t="shared" si="55"/>
        <v>223</v>
      </c>
      <c r="C232" s="26" t="str">
        <f t="shared" si="45"/>
        <v>11063</v>
      </c>
      <c r="D232" s="26" t="str">
        <f t="shared" si="46"/>
        <v>11055</v>
      </c>
      <c r="E232" s="2" t="str">
        <f t="shared" si="47"/>
        <v>5.</v>
      </c>
      <c r="F232" s="2" t="str">
        <f t="shared" si="48"/>
        <v>34</v>
      </c>
      <c r="G232" s="26" t="str">
        <f t="shared" si="49"/>
        <v>3453</v>
      </c>
      <c r="H232" t="str">
        <f t="shared" si="50"/>
        <v>Šachový klub Praha 4 "C"</v>
      </c>
      <c r="I232" s="2" t="str">
        <f t="shared" si="56"/>
        <v>-</v>
      </c>
      <c r="J232" t="str">
        <f t="shared" si="51"/>
        <v>Dukla E</v>
      </c>
      <c r="K232" s="2" t="str">
        <f t="shared" si="52"/>
        <v>út</v>
      </c>
      <c r="L232" s="5">
        <f t="shared" si="53"/>
        <v>43501</v>
      </c>
      <c r="M232" s="2" t="str">
        <f t="shared" si="54"/>
        <v>18.00</v>
      </c>
      <c r="N232">
        <f t="shared" si="57"/>
      </c>
      <c r="Q232" s="16" t="str">
        <f t="shared" si="58"/>
        <v>2019020511063</v>
      </c>
      <c r="S232" s="6">
        <f t="shared" si="59"/>
        <v>1</v>
      </c>
    </row>
    <row r="233" spans="1:19" ht="15">
      <c r="A233">
        <f>MATCH(TRUE,INDEX(vseut,$A232+1):posut,0)+$A232</f>
        <v>224</v>
      </c>
      <c r="B233">
        <f ca="1" t="shared" si="55"/>
        <v>224</v>
      </c>
      <c r="C233" s="26" t="str">
        <f t="shared" si="45"/>
        <v>11010</v>
      </c>
      <c r="D233" s="26" t="str">
        <f t="shared" si="46"/>
        <v>11055</v>
      </c>
      <c r="E233" s="2" t="str">
        <f t="shared" si="47"/>
        <v>5.</v>
      </c>
      <c r="F233" s="2" t="str">
        <f t="shared" si="48"/>
        <v>01</v>
      </c>
      <c r="G233" s="26" t="str">
        <f t="shared" si="49"/>
        <v>0157</v>
      </c>
      <c r="H233" t="str">
        <f t="shared" si="50"/>
        <v>ŠK Loko Praha A</v>
      </c>
      <c r="I233" s="2" t="str">
        <f t="shared" si="56"/>
        <v>-</v>
      </c>
      <c r="J233" t="str">
        <f t="shared" si="51"/>
        <v>Dukla B</v>
      </c>
      <c r="K233" s="2" t="str">
        <f t="shared" si="52"/>
        <v>st</v>
      </c>
      <c r="L233" s="5">
        <f t="shared" si="53"/>
        <v>43502</v>
      </c>
      <c r="M233" s="2" t="str">
        <f t="shared" si="54"/>
        <v>17.30</v>
      </c>
      <c r="N233" t="str">
        <f t="shared" si="57"/>
        <v>ano</v>
      </c>
      <c r="Q233" s="16" t="str">
        <f t="shared" si="58"/>
        <v>2019020611010</v>
      </c>
      <c r="S233" s="6">
        <f t="shared" si="59"/>
        <v>1</v>
      </c>
    </row>
    <row r="234" spans="1:19" ht="15">
      <c r="A234">
        <f>MATCH(TRUE,INDEX(vseut,$A233+1):posut,0)+$A233</f>
        <v>225</v>
      </c>
      <c r="B234">
        <f ca="1" t="shared" si="55"/>
        <v>225</v>
      </c>
      <c r="C234" s="26" t="str">
        <f t="shared" si="45"/>
        <v>11001</v>
      </c>
      <c r="D234" s="26" t="str">
        <f t="shared" si="46"/>
        <v>11012</v>
      </c>
      <c r="E234" s="2" t="str">
        <f t="shared" si="47"/>
        <v>5.</v>
      </c>
      <c r="F234" s="2" t="str">
        <f t="shared" si="48"/>
        <v>01</v>
      </c>
      <c r="G234" s="26" t="str">
        <f t="shared" si="49"/>
        <v>0152</v>
      </c>
      <c r="H234" t="str">
        <f t="shared" si="50"/>
        <v>TJ Bohemians Praha C</v>
      </c>
      <c r="I234" s="2" t="str">
        <f t="shared" si="56"/>
        <v>-</v>
      </c>
      <c r="J234" t="str">
        <f t="shared" si="51"/>
        <v>ŠK Viktoria Žižkov A</v>
      </c>
      <c r="K234" s="2" t="str">
        <f t="shared" si="52"/>
        <v>st</v>
      </c>
      <c r="L234" s="5">
        <f t="shared" si="53"/>
        <v>43502</v>
      </c>
      <c r="M234" s="2" t="str">
        <f t="shared" si="54"/>
        <v>18.00</v>
      </c>
      <c r="N234" t="str">
        <f t="shared" si="57"/>
        <v>ano</v>
      </c>
      <c r="Q234" s="16" t="str">
        <f t="shared" si="58"/>
        <v>2019020611001</v>
      </c>
      <c r="S234" s="6">
        <f t="shared" si="59"/>
        <v>1</v>
      </c>
    </row>
    <row r="235" spans="1:19" ht="15">
      <c r="A235">
        <f>MATCH(TRUE,INDEX(vseut,$A234+1):posut,0)+$A234</f>
        <v>226</v>
      </c>
      <c r="B235">
        <f ca="1" t="shared" si="55"/>
        <v>226</v>
      </c>
      <c r="C235" s="26" t="str">
        <f t="shared" si="45"/>
        <v>11014</v>
      </c>
      <c r="D235" s="26" t="str">
        <f t="shared" si="46"/>
        <v>11006</v>
      </c>
      <c r="E235" s="2" t="str">
        <f t="shared" si="47"/>
        <v>5.</v>
      </c>
      <c r="F235" s="2" t="str">
        <f t="shared" si="48"/>
        <v>12</v>
      </c>
      <c r="G235" s="26" t="str">
        <f t="shared" si="49"/>
        <v>1251</v>
      </c>
      <c r="H235" t="str">
        <f t="shared" si="50"/>
        <v>SK OAZA Praha C</v>
      </c>
      <c r="I235" s="2" t="str">
        <f t="shared" si="56"/>
        <v>-</v>
      </c>
      <c r="J235" t="str">
        <f t="shared" si="51"/>
        <v>TJ Pankrác E</v>
      </c>
      <c r="K235" s="2" t="str">
        <f t="shared" si="52"/>
        <v>st</v>
      </c>
      <c r="L235" s="5">
        <f t="shared" si="53"/>
        <v>43502</v>
      </c>
      <c r="M235" s="2" t="str">
        <f t="shared" si="54"/>
        <v>18.00</v>
      </c>
      <c r="N235" t="str">
        <f t="shared" si="57"/>
        <v>ano</v>
      </c>
      <c r="Q235" s="16" t="str">
        <f t="shared" si="58"/>
        <v>2019020611014</v>
      </c>
      <c r="S235" s="6">
        <f t="shared" si="59"/>
        <v>2</v>
      </c>
    </row>
    <row r="236" spans="1:19" ht="15">
      <c r="A236">
        <f>MATCH(TRUE,INDEX(vseut,$A235+1):posut,0)+$A235</f>
        <v>227</v>
      </c>
      <c r="B236">
        <f ca="1" t="shared" si="55"/>
        <v>227</v>
      </c>
      <c r="C236" s="26" t="str">
        <f t="shared" si="45"/>
        <v>11028</v>
      </c>
      <c r="D236" s="26" t="str">
        <f t="shared" si="46"/>
        <v>11001</v>
      </c>
      <c r="E236" s="2" t="str">
        <f t="shared" si="47"/>
        <v>5.</v>
      </c>
      <c r="F236" s="2" t="str">
        <f t="shared" si="48"/>
        <v>21</v>
      </c>
      <c r="G236" s="26" t="str">
        <f t="shared" si="49"/>
        <v>2152</v>
      </c>
      <c r="H236" t="str">
        <f t="shared" si="50"/>
        <v>GROP - D</v>
      </c>
      <c r="I236" s="2" t="str">
        <f t="shared" si="56"/>
        <v>-</v>
      </c>
      <c r="J236" t="str">
        <f t="shared" si="51"/>
        <v>TJ Bohemians Praha F</v>
      </c>
      <c r="K236" s="2" t="str">
        <f t="shared" si="52"/>
        <v>st</v>
      </c>
      <c r="L236" s="5">
        <f t="shared" si="53"/>
        <v>43502</v>
      </c>
      <c r="M236" s="2" t="str">
        <f t="shared" si="54"/>
        <v>18.00</v>
      </c>
      <c r="N236">
        <f t="shared" si="57"/>
      </c>
      <c r="Q236" s="16" t="str">
        <f t="shared" si="58"/>
        <v>2019020611028</v>
      </c>
      <c r="S236" s="6">
        <f t="shared" si="59"/>
        <v>1</v>
      </c>
    </row>
    <row r="237" spans="1:19" ht="15">
      <c r="A237">
        <f>MATCH(TRUE,INDEX(vseut,$A236+1):posut,0)+$A236</f>
        <v>228</v>
      </c>
      <c r="B237">
        <f ca="1" t="shared" si="55"/>
        <v>228</v>
      </c>
      <c r="C237" s="26" t="str">
        <f t="shared" si="45"/>
        <v>11004</v>
      </c>
      <c r="D237" s="26" t="str">
        <f t="shared" si="46"/>
        <v>11002</v>
      </c>
      <c r="E237" s="2" t="str">
        <f t="shared" si="47"/>
        <v>5.</v>
      </c>
      <c r="F237" s="2" t="str">
        <f t="shared" si="48"/>
        <v>21</v>
      </c>
      <c r="G237" s="26" t="str">
        <f t="shared" si="49"/>
        <v>2155</v>
      </c>
      <c r="H237" t="str">
        <f t="shared" si="50"/>
        <v>ŠK DP Praha C - VŠFS</v>
      </c>
      <c r="I237" s="2" t="str">
        <f t="shared" si="56"/>
        <v>-</v>
      </c>
      <c r="J237" t="str">
        <f t="shared" si="51"/>
        <v>ŠK Sokol Vyšehrad G</v>
      </c>
      <c r="K237" s="2" t="str">
        <f t="shared" si="52"/>
        <v>st</v>
      </c>
      <c r="L237" s="5">
        <f t="shared" si="53"/>
        <v>43502</v>
      </c>
      <c r="M237" s="2" t="str">
        <f t="shared" si="54"/>
        <v>17.30</v>
      </c>
      <c r="N237" t="str">
        <f t="shared" si="57"/>
        <v>ano</v>
      </c>
      <c r="Q237" s="16" t="str">
        <f t="shared" si="58"/>
        <v>2019020611004</v>
      </c>
      <c r="S237" s="6">
        <f t="shared" si="59"/>
        <v>2</v>
      </c>
    </row>
    <row r="238" spans="1:19" ht="15">
      <c r="A238">
        <f>MATCH(TRUE,INDEX(vseut,$A237+1):posut,0)+$A237</f>
        <v>229</v>
      </c>
      <c r="B238">
        <f ca="1" t="shared" si="55"/>
        <v>229</v>
      </c>
      <c r="C238" s="26" t="str">
        <f t="shared" si="45"/>
        <v>11004</v>
      </c>
      <c r="D238" s="26" t="str">
        <f t="shared" si="46"/>
        <v>11060</v>
      </c>
      <c r="E238" s="2" t="str">
        <f t="shared" si="47"/>
        <v>5.</v>
      </c>
      <c r="F238" s="2" t="str">
        <f t="shared" si="48"/>
        <v>21</v>
      </c>
      <c r="G238" s="26" t="str">
        <f t="shared" si="49"/>
        <v>2154</v>
      </c>
      <c r="H238" t="str">
        <f t="shared" si="50"/>
        <v>ŠK DP Praha E - VŠFS</v>
      </c>
      <c r="I238" s="2" t="str">
        <f t="shared" si="56"/>
        <v>-</v>
      </c>
      <c r="J238" t="str">
        <f t="shared" si="51"/>
        <v>Steinitz-Makabi Praha</v>
      </c>
      <c r="K238" s="2" t="str">
        <f t="shared" si="52"/>
        <v>st</v>
      </c>
      <c r="L238" s="5">
        <f t="shared" si="53"/>
        <v>43502</v>
      </c>
      <c r="M238" s="2" t="str">
        <f t="shared" si="54"/>
        <v>17.30</v>
      </c>
      <c r="N238" t="str">
        <f t="shared" si="57"/>
        <v>ano</v>
      </c>
      <c r="Q238" s="16" t="str">
        <f t="shared" si="58"/>
        <v>2019020611004</v>
      </c>
      <c r="S238" s="6">
        <f t="shared" si="59"/>
        <v>2</v>
      </c>
    </row>
    <row r="239" spans="1:19" ht="15">
      <c r="A239">
        <f>MATCH(TRUE,INDEX(vseut,$A238+1):posut,0)+$A238</f>
        <v>230</v>
      </c>
      <c r="B239">
        <f ca="1" t="shared" si="55"/>
        <v>230</v>
      </c>
      <c r="C239" s="26" t="str">
        <f t="shared" si="45"/>
        <v>11032</v>
      </c>
      <c r="D239" s="26" t="str">
        <f t="shared" si="46"/>
        <v>11062</v>
      </c>
      <c r="E239" s="2" t="str">
        <f t="shared" si="47"/>
        <v>5.</v>
      </c>
      <c r="F239" s="2" t="str">
        <f t="shared" si="48"/>
        <v>22</v>
      </c>
      <c r="G239" s="26" t="str">
        <f t="shared" si="49"/>
        <v>2251</v>
      </c>
      <c r="H239" t="str">
        <f t="shared" si="50"/>
        <v>DDM Praha 6 B</v>
      </c>
      <c r="I239" s="2" t="str">
        <f t="shared" si="56"/>
        <v>-</v>
      </c>
      <c r="J239" t="str">
        <f t="shared" si="51"/>
        <v>Kbel.šach. reprezentace B</v>
      </c>
      <c r="K239" s="2" t="str">
        <f t="shared" si="52"/>
        <v>st</v>
      </c>
      <c r="L239" s="5">
        <f t="shared" si="53"/>
        <v>43502</v>
      </c>
      <c r="M239" s="2" t="str">
        <f t="shared" si="54"/>
        <v>18.00</v>
      </c>
      <c r="N239">
        <f t="shared" si="57"/>
      </c>
      <c r="Q239" s="16" t="str">
        <f t="shared" si="58"/>
        <v>2019020611032</v>
      </c>
      <c r="S239" s="6">
        <f t="shared" si="59"/>
        <v>1</v>
      </c>
    </row>
    <row r="240" spans="1:19" ht="15">
      <c r="A240">
        <f>MATCH(TRUE,INDEX(vseut,$A239+1):posut,0)+$A239</f>
        <v>231</v>
      </c>
      <c r="B240">
        <f ca="1" t="shared" si="55"/>
        <v>231</v>
      </c>
      <c r="C240" s="26" t="str">
        <f t="shared" si="45"/>
        <v>11029</v>
      </c>
      <c r="D240" s="26" t="str">
        <f t="shared" si="46"/>
        <v>11050</v>
      </c>
      <c r="E240" s="2" t="str">
        <f t="shared" si="47"/>
        <v>5.</v>
      </c>
      <c r="F240" s="2" t="str">
        <f t="shared" si="48"/>
        <v>22</v>
      </c>
      <c r="G240" s="26" t="str">
        <f t="shared" si="49"/>
        <v>2255</v>
      </c>
      <c r="H240" t="str">
        <f t="shared" si="50"/>
        <v>ŠK Smíchov B</v>
      </c>
      <c r="I240" s="2" t="str">
        <f t="shared" si="56"/>
        <v>-</v>
      </c>
      <c r="J240" t="str">
        <f t="shared" si="51"/>
        <v>Unichess E</v>
      </c>
      <c r="K240" s="2" t="str">
        <f t="shared" si="52"/>
        <v>st</v>
      </c>
      <c r="L240" s="5">
        <f t="shared" si="53"/>
        <v>43502</v>
      </c>
      <c r="M240" s="2" t="str">
        <f t="shared" si="54"/>
        <v>18.00</v>
      </c>
      <c r="N240">
        <f t="shared" si="57"/>
      </c>
      <c r="Q240" s="16" t="str">
        <f t="shared" si="58"/>
        <v>2019020611029</v>
      </c>
      <c r="S240" s="6">
        <f t="shared" si="59"/>
        <v>1</v>
      </c>
    </row>
    <row r="241" spans="1:19" ht="15">
      <c r="A241">
        <f>MATCH(TRUE,INDEX(vseut,$A240+1):posut,0)+$A240</f>
        <v>232</v>
      </c>
      <c r="B241">
        <f ca="1" t="shared" si="55"/>
        <v>232</v>
      </c>
      <c r="C241" s="26" t="str">
        <f t="shared" si="45"/>
        <v>11055</v>
      </c>
      <c r="D241" s="26" t="str">
        <f t="shared" si="46"/>
        <v>11008</v>
      </c>
      <c r="E241" s="2" t="str">
        <f t="shared" si="47"/>
        <v>5.</v>
      </c>
      <c r="F241" s="2" t="str">
        <f t="shared" si="48"/>
        <v>31</v>
      </c>
      <c r="G241" s="26" t="str">
        <f t="shared" si="49"/>
        <v>3154</v>
      </c>
      <c r="H241" t="str">
        <f t="shared" si="50"/>
        <v>Dukla G</v>
      </c>
      <c r="I241" s="2" t="str">
        <f t="shared" si="56"/>
        <v>-</v>
      </c>
      <c r="J241" t="str">
        <f t="shared" si="51"/>
        <v>USK Praha B</v>
      </c>
      <c r="K241" s="2" t="str">
        <f t="shared" si="52"/>
        <v>st</v>
      </c>
      <c r="L241" s="5">
        <f t="shared" si="53"/>
        <v>43502</v>
      </c>
      <c r="M241" s="2" t="str">
        <f t="shared" si="54"/>
        <v>17.30</v>
      </c>
      <c r="N241">
        <f t="shared" si="57"/>
      </c>
      <c r="Q241" s="16" t="str">
        <f t="shared" si="58"/>
        <v>2019020611055</v>
      </c>
      <c r="S241" s="6">
        <f t="shared" si="59"/>
        <v>1</v>
      </c>
    </row>
    <row r="242" spans="1:19" ht="15">
      <c r="A242">
        <f>MATCH(TRUE,INDEX(vseut,$A241+1):posut,0)+$A241</f>
        <v>233</v>
      </c>
      <c r="B242">
        <f ca="1" t="shared" si="55"/>
        <v>233</v>
      </c>
      <c r="C242" s="26" t="str">
        <f t="shared" si="45"/>
        <v>11014</v>
      </c>
      <c r="D242" s="26" t="str">
        <f t="shared" si="46"/>
        <v>11028</v>
      </c>
      <c r="E242" s="2" t="str">
        <f t="shared" si="47"/>
        <v>5.</v>
      </c>
      <c r="F242" s="2" t="str">
        <f t="shared" si="48"/>
        <v>31</v>
      </c>
      <c r="G242" s="26" t="str">
        <f t="shared" si="49"/>
        <v>3151</v>
      </c>
      <c r="H242" t="str">
        <f t="shared" si="50"/>
        <v>SK OAZA Praha G</v>
      </c>
      <c r="I242" s="2" t="str">
        <f t="shared" si="56"/>
        <v>-</v>
      </c>
      <c r="J242" t="str">
        <f t="shared" si="51"/>
        <v>GROP - F</v>
      </c>
      <c r="K242" s="2" t="str">
        <f t="shared" si="52"/>
        <v>st</v>
      </c>
      <c r="L242" s="5">
        <f t="shared" si="53"/>
        <v>43502</v>
      </c>
      <c r="M242" s="2" t="str">
        <f t="shared" si="54"/>
        <v>18.00</v>
      </c>
      <c r="N242">
        <f t="shared" si="57"/>
      </c>
      <c r="Q242" s="16" t="str">
        <f t="shared" si="58"/>
        <v>2019020611014</v>
      </c>
      <c r="S242" s="6">
        <v>1</v>
      </c>
    </row>
    <row r="243" spans="1:19" ht="15">
      <c r="A243">
        <f>MATCH(TRUE,INDEX(vseut,$A242+1):posut,0)+$A242</f>
        <v>234</v>
      </c>
      <c r="B243">
        <f ca="1" t="shared" si="55"/>
        <v>234</v>
      </c>
      <c r="C243" s="26" t="str">
        <f t="shared" si="45"/>
        <v>11013</v>
      </c>
      <c r="D243" s="26" t="str">
        <f t="shared" si="46"/>
        <v>11058</v>
      </c>
      <c r="E243" s="2" t="str">
        <f t="shared" si="47"/>
        <v>5.</v>
      </c>
      <c r="F243" s="2" t="str">
        <f t="shared" si="48"/>
        <v>34</v>
      </c>
      <c r="G243" s="26" t="str">
        <f t="shared" si="49"/>
        <v>3452</v>
      </c>
      <c r="H243" t="str">
        <f t="shared" si="50"/>
        <v>ŠK Teplárna Malešice</v>
      </c>
      <c r="I243" s="2" t="str">
        <f t="shared" si="56"/>
        <v>-</v>
      </c>
      <c r="J243" t="str">
        <f t="shared" si="51"/>
        <v>ŠK Mlejn B</v>
      </c>
      <c r="K243" s="2" t="str">
        <f t="shared" si="52"/>
        <v>st</v>
      </c>
      <c r="L243" s="5">
        <f t="shared" si="53"/>
        <v>43502</v>
      </c>
      <c r="M243" s="2" t="str">
        <f t="shared" si="54"/>
        <v>17.30</v>
      </c>
      <c r="N243">
        <f t="shared" si="57"/>
      </c>
      <c r="Q243" s="16" t="str">
        <f t="shared" si="58"/>
        <v>2019020611013</v>
      </c>
      <c r="S243" s="6">
        <v>1</v>
      </c>
    </row>
    <row r="244" spans="1:19" ht="15">
      <c r="A244">
        <f>MATCH(TRUE,INDEX(vseut,$A243+1):posut,0)+$A243</f>
        <v>235</v>
      </c>
      <c r="B244">
        <f ca="1" t="shared" si="55"/>
        <v>235</v>
      </c>
      <c r="C244" s="26" t="str">
        <f t="shared" si="45"/>
        <v>11011</v>
      </c>
      <c r="D244" s="26" t="str">
        <f t="shared" si="46"/>
        <v>11014</v>
      </c>
      <c r="E244" s="2" t="str">
        <f t="shared" si="47"/>
        <v>5.</v>
      </c>
      <c r="F244" s="2" t="str">
        <f t="shared" si="48"/>
        <v>01</v>
      </c>
      <c r="G244" s="26" t="str">
        <f t="shared" si="49"/>
        <v>0153</v>
      </c>
      <c r="H244" t="str">
        <f t="shared" si="50"/>
        <v>Sokol Praha Vršovice B</v>
      </c>
      <c r="I244" s="2" t="str">
        <f t="shared" si="56"/>
        <v>-</v>
      </c>
      <c r="J244" t="str">
        <f t="shared" si="51"/>
        <v>SK OAZA Praha B</v>
      </c>
      <c r="K244" s="2" t="str">
        <f t="shared" si="52"/>
        <v>čt</v>
      </c>
      <c r="L244" s="5">
        <f t="shared" si="53"/>
        <v>43503</v>
      </c>
      <c r="M244" s="2" t="str">
        <f t="shared" si="54"/>
        <v>17.30</v>
      </c>
      <c r="N244" t="str">
        <f t="shared" si="57"/>
        <v>ano</v>
      </c>
      <c r="Q244" s="16" t="str">
        <f t="shared" si="58"/>
        <v>2019020711011</v>
      </c>
      <c r="S244" s="6">
        <f t="shared" si="59"/>
        <v>2</v>
      </c>
    </row>
    <row r="245" spans="1:19" ht="15">
      <c r="A245">
        <f>MATCH(TRUE,INDEX(vseut,$A244+1):posut,0)+$A244</f>
        <v>236</v>
      </c>
      <c r="B245">
        <f ca="1" t="shared" si="55"/>
        <v>236</v>
      </c>
      <c r="C245" s="26" t="str">
        <f t="shared" si="45"/>
        <v>11006</v>
      </c>
      <c r="D245" s="26" t="str">
        <f t="shared" si="46"/>
        <v>11002</v>
      </c>
      <c r="E245" s="2" t="str">
        <f t="shared" si="47"/>
        <v>5.</v>
      </c>
      <c r="F245" s="2" t="str">
        <f t="shared" si="48"/>
        <v>01</v>
      </c>
      <c r="G245" s="26" t="str">
        <f t="shared" si="49"/>
        <v>0155</v>
      </c>
      <c r="H245" t="str">
        <f t="shared" si="50"/>
        <v>TJ Pankrác C</v>
      </c>
      <c r="I245" s="2" t="str">
        <f t="shared" si="56"/>
        <v>-</v>
      </c>
      <c r="J245" t="str">
        <f t="shared" si="51"/>
        <v>ŠK Sokol Vyšehrad C</v>
      </c>
      <c r="K245" s="2" t="str">
        <f t="shared" si="52"/>
        <v>čt</v>
      </c>
      <c r="L245" s="5">
        <f t="shared" si="53"/>
        <v>43503</v>
      </c>
      <c r="M245" s="2" t="str">
        <f t="shared" si="54"/>
        <v>18.00</v>
      </c>
      <c r="N245" t="str">
        <f t="shared" si="57"/>
        <v>ano</v>
      </c>
      <c r="Q245" s="16" t="str">
        <f t="shared" si="58"/>
        <v>2019020711006</v>
      </c>
      <c r="S245" s="6">
        <f t="shared" si="59"/>
        <v>1</v>
      </c>
    </row>
    <row r="246" spans="1:19" ht="15">
      <c r="A246">
        <f>MATCH(TRUE,INDEX(vseut,$A245+1):posut,0)+$A245</f>
        <v>237</v>
      </c>
      <c r="B246">
        <f ca="1" t="shared" si="55"/>
        <v>237</v>
      </c>
      <c r="C246" s="26" t="str">
        <f t="shared" si="45"/>
        <v>11002</v>
      </c>
      <c r="D246" s="26" t="str">
        <f t="shared" si="46"/>
        <v>11050</v>
      </c>
      <c r="E246" s="2" t="str">
        <f t="shared" si="47"/>
        <v>5.</v>
      </c>
      <c r="F246" s="2" t="str">
        <f t="shared" si="48"/>
        <v>11</v>
      </c>
      <c r="G246" s="26" t="str">
        <f t="shared" si="49"/>
        <v>1156</v>
      </c>
      <c r="H246" t="str">
        <f t="shared" si="50"/>
        <v>ŠK Sokol Vyšehrad D</v>
      </c>
      <c r="I246" s="2" t="str">
        <f t="shared" si="56"/>
        <v>-</v>
      </c>
      <c r="J246" t="str">
        <f t="shared" si="51"/>
        <v>Unichess D</v>
      </c>
      <c r="K246" s="2" t="str">
        <f t="shared" si="52"/>
        <v>čt</v>
      </c>
      <c r="L246" s="5">
        <f t="shared" si="53"/>
        <v>43503</v>
      </c>
      <c r="M246" s="2" t="str">
        <f t="shared" si="54"/>
        <v>18.00</v>
      </c>
      <c r="N246" t="str">
        <f t="shared" si="57"/>
        <v>ano</v>
      </c>
      <c r="Q246" s="16" t="str">
        <f t="shared" si="58"/>
        <v>2019020711002</v>
      </c>
      <c r="S246" s="6">
        <f t="shared" si="59"/>
        <v>1</v>
      </c>
    </row>
    <row r="247" spans="1:19" ht="15">
      <c r="A247">
        <f>MATCH(TRUE,INDEX(vseut,$A246+1):posut,0)+$A246</f>
        <v>238</v>
      </c>
      <c r="B247">
        <f ca="1" t="shared" si="55"/>
        <v>238</v>
      </c>
      <c r="C247" s="26" t="str">
        <f t="shared" si="45"/>
        <v>11055</v>
      </c>
      <c r="D247" s="26" t="str">
        <f t="shared" si="46"/>
        <v>11048</v>
      </c>
      <c r="E247" s="2" t="str">
        <f t="shared" si="47"/>
        <v>5.</v>
      </c>
      <c r="F247" s="2" t="str">
        <f t="shared" si="48"/>
        <v>12</v>
      </c>
      <c r="G247" s="26" t="str">
        <f t="shared" si="49"/>
        <v>1255</v>
      </c>
      <c r="H247" t="str">
        <f t="shared" si="50"/>
        <v>Dukla C</v>
      </c>
      <c r="I247" s="2" t="str">
        <f t="shared" si="56"/>
        <v>-</v>
      </c>
      <c r="J247" t="str">
        <f t="shared" si="51"/>
        <v>LISA A</v>
      </c>
      <c r="K247" s="2" t="str">
        <f t="shared" si="52"/>
        <v>čt</v>
      </c>
      <c r="L247" s="5">
        <f t="shared" si="53"/>
        <v>43503</v>
      </c>
      <c r="M247" s="2" t="str">
        <f t="shared" si="54"/>
        <v>18.00</v>
      </c>
      <c r="N247" t="str">
        <f t="shared" si="57"/>
        <v>ano</v>
      </c>
      <c r="Q247" s="16" t="str">
        <f t="shared" si="58"/>
        <v>2019020711055</v>
      </c>
      <c r="S247" s="6">
        <f t="shared" si="59"/>
        <v>1</v>
      </c>
    </row>
    <row r="248" spans="1:19" ht="15">
      <c r="A248">
        <f>MATCH(TRUE,INDEX(vseut,$A247+1):posut,0)+$A247</f>
        <v>239</v>
      </c>
      <c r="B248">
        <f ca="1" t="shared" si="55"/>
        <v>239</v>
      </c>
      <c r="C248" s="26" t="str">
        <f t="shared" si="45"/>
        <v>11008</v>
      </c>
      <c r="D248" s="26" t="str">
        <f t="shared" si="46"/>
        <v>11015</v>
      </c>
      <c r="E248" s="2" t="str">
        <f t="shared" si="47"/>
        <v>5.</v>
      </c>
      <c r="F248" s="2" t="str">
        <f t="shared" si="48"/>
        <v>12</v>
      </c>
      <c r="G248" s="26" t="str">
        <f t="shared" si="49"/>
        <v>1256</v>
      </c>
      <c r="H248" t="str">
        <f t="shared" si="50"/>
        <v>USK Praha A</v>
      </c>
      <c r="I248" s="2" t="str">
        <f t="shared" si="56"/>
        <v>-</v>
      </c>
      <c r="J248" t="str">
        <f t="shared" si="51"/>
        <v>TJ Kobylisy D</v>
      </c>
      <c r="K248" s="2" t="str">
        <f t="shared" si="52"/>
        <v>čt</v>
      </c>
      <c r="L248" s="5">
        <f t="shared" si="53"/>
        <v>43503</v>
      </c>
      <c r="M248" s="2" t="str">
        <f t="shared" si="54"/>
        <v>18.30</v>
      </c>
      <c r="N248" t="str">
        <f t="shared" si="57"/>
        <v>ano</v>
      </c>
      <c r="Q248" s="16" t="str">
        <f t="shared" si="58"/>
        <v>2019020711008</v>
      </c>
      <c r="S248" s="6">
        <f t="shared" si="59"/>
        <v>1</v>
      </c>
    </row>
    <row r="249" spans="1:19" ht="15">
      <c r="A249">
        <f>MATCH(TRUE,INDEX(vseut,$A248+1):posut,0)+$A248</f>
        <v>240</v>
      </c>
      <c r="B249">
        <f ca="1" t="shared" si="55"/>
        <v>240</v>
      </c>
      <c r="C249" s="26" t="str">
        <f t="shared" si="45"/>
        <v>11011</v>
      </c>
      <c r="D249" s="26" t="str">
        <f t="shared" si="46"/>
        <v>11006</v>
      </c>
      <c r="E249" s="2" t="str">
        <f t="shared" si="47"/>
        <v>5.</v>
      </c>
      <c r="F249" s="2" t="str">
        <f t="shared" si="48"/>
        <v>21</v>
      </c>
      <c r="G249" s="26" t="str">
        <f t="shared" si="49"/>
        <v>2153</v>
      </c>
      <c r="H249" t="str">
        <f t="shared" si="50"/>
        <v>Sokol Praha Vršovice D</v>
      </c>
      <c r="I249" s="2" t="str">
        <f t="shared" si="56"/>
        <v>-</v>
      </c>
      <c r="J249" t="str">
        <f t="shared" si="51"/>
        <v>TJ Pankrác F</v>
      </c>
      <c r="K249" s="2" t="str">
        <f t="shared" si="52"/>
        <v>čt</v>
      </c>
      <c r="L249" s="5">
        <f t="shared" si="53"/>
        <v>43503</v>
      </c>
      <c r="M249" s="2" t="str">
        <f t="shared" si="54"/>
        <v>17.30</v>
      </c>
      <c r="N249" t="str">
        <f t="shared" si="57"/>
        <v>ano</v>
      </c>
      <c r="Q249" s="16" t="str">
        <f t="shared" si="58"/>
        <v>2019020711011</v>
      </c>
      <c r="S249" s="6">
        <f t="shared" si="59"/>
        <v>2</v>
      </c>
    </row>
    <row r="250" spans="1:19" ht="15">
      <c r="A250">
        <f>MATCH(TRUE,INDEX(vseut,$A249+1):posut,0)+$A249</f>
        <v>241</v>
      </c>
      <c r="B250">
        <f ca="1" t="shared" si="55"/>
        <v>241</v>
      </c>
      <c r="C250" s="26" t="str">
        <f t="shared" si="45"/>
        <v>11012</v>
      </c>
      <c r="D250" s="26" t="str">
        <f t="shared" si="46"/>
        <v>11014</v>
      </c>
      <c r="E250" s="2" t="str">
        <f t="shared" si="47"/>
        <v>5.</v>
      </c>
      <c r="F250" s="2" t="str">
        <f t="shared" si="48"/>
        <v>21</v>
      </c>
      <c r="G250" s="26" t="str">
        <f t="shared" si="49"/>
        <v>2156</v>
      </c>
      <c r="H250" t="str">
        <f t="shared" si="50"/>
        <v>ŠK Viktoria Žižkov C</v>
      </c>
      <c r="I250" s="2" t="str">
        <f t="shared" si="56"/>
        <v>-</v>
      </c>
      <c r="J250" t="str">
        <f t="shared" si="51"/>
        <v>SK OAZA Praha D</v>
      </c>
      <c r="K250" s="2" t="str">
        <f t="shared" si="52"/>
        <v>čt</v>
      </c>
      <c r="L250" s="5">
        <f t="shared" si="53"/>
        <v>43503</v>
      </c>
      <c r="M250" s="2" t="str">
        <f t="shared" si="54"/>
        <v>18.00</v>
      </c>
      <c r="N250">
        <f t="shared" si="57"/>
      </c>
      <c r="Q250" s="16" t="str">
        <f t="shared" si="58"/>
        <v>2019020711012</v>
      </c>
      <c r="S250" s="6">
        <f t="shared" si="59"/>
        <v>1</v>
      </c>
    </row>
    <row r="251" spans="1:19" ht="15">
      <c r="A251">
        <f>MATCH(TRUE,INDEX(vseut,$A250+1):posut,0)+$A250</f>
        <v>242</v>
      </c>
      <c r="B251">
        <f ca="1" t="shared" si="55"/>
        <v>242</v>
      </c>
      <c r="C251" s="26" t="str">
        <f t="shared" si="45"/>
        <v>11050</v>
      </c>
      <c r="D251" s="26" t="str">
        <f t="shared" si="46"/>
        <v>11062</v>
      </c>
      <c r="E251" s="2" t="str">
        <f t="shared" si="47"/>
        <v>5.</v>
      </c>
      <c r="F251" s="2" t="str">
        <f t="shared" si="48"/>
        <v>21</v>
      </c>
      <c r="G251" s="26" t="str">
        <f t="shared" si="49"/>
        <v>2151</v>
      </c>
      <c r="H251" t="str">
        <f t="shared" si="50"/>
        <v>Unichess Ž</v>
      </c>
      <c r="I251" s="2" t="str">
        <f t="shared" si="56"/>
        <v>-</v>
      </c>
      <c r="J251" t="str">
        <f t="shared" si="51"/>
        <v>Kbel.šach. reprezentace A</v>
      </c>
      <c r="K251" s="2" t="str">
        <f t="shared" si="52"/>
        <v>čt</v>
      </c>
      <c r="L251" s="5">
        <f t="shared" si="53"/>
        <v>43503</v>
      </c>
      <c r="M251" s="2" t="str">
        <f t="shared" si="54"/>
        <v>18.00</v>
      </c>
      <c r="N251">
        <f t="shared" si="57"/>
      </c>
      <c r="Q251" s="16" t="str">
        <f t="shared" si="58"/>
        <v>2019020711050</v>
      </c>
      <c r="S251" s="6">
        <f t="shared" si="59"/>
        <v>1</v>
      </c>
    </row>
    <row r="252" spans="1:19" ht="15">
      <c r="A252">
        <f>MATCH(TRUE,INDEX(vseut,$A251+1):posut,0)+$A251</f>
        <v>243</v>
      </c>
      <c r="B252">
        <f ca="1" t="shared" si="55"/>
        <v>243</v>
      </c>
      <c r="C252" s="26" t="str">
        <f t="shared" si="45"/>
        <v>11004</v>
      </c>
      <c r="D252" s="26" t="str">
        <f t="shared" si="46"/>
        <v>11063</v>
      </c>
      <c r="E252" s="2" t="str">
        <f t="shared" si="47"/>
        <v>5.</v>
      </c>
      <c r="F252" s="2" t="str">
        <f t="shared" si="48"/>
        <v>22</v>
      </c>
      <c r="G252" s="26" t="str">
        <f t="shared" si="49"/>
        <v>2254</v>
      </c>
      <c r="H252" t="str">
        <f t="shared" si="50"/>
        <v>ŠK DP Praha D - EA Hotels</v>
      </c>
      <c r="I252" s="2" t="str">
        <f t="shared" si="56"/>
        <v>-</v>
      </c>
      <c r="J252" t="str">
        <f t="shared" si="51"/>
        <v>Šachový klub Praha 4 "A"</v>
      </c>
      <c r="K252" s="2" t="str">
        <f t="shared" si="52"/>
        <v>čt</v>
      </c>
      <c r="L252" s="5">
        <f t="shared" si="53"/>
        <v>43503</v>
      </c>
      <c r="M252" s="2" t="str">
        <f t="shared" si="54"/>
        <v>18.00</v>
      </c>
      <c r="N252">
        <f t="shared" si="57"/>
      </c>
      <c r="Q252" s="16" t="str">
        <f t="shared" si="58"/>
        <v>2019020711004</v>
      </c>
      <c r="S252" s="6">
        <f t="shared" si="59"/>
        <v>1</v>
      </c>
    </row>
    <row r="253" spans="1:19" ht="15">
      <c r="A253">
        <f>MATCH(TRUE,INDEX(vseut,$A252+1):posut,0)+$A252</f>
        <v>244</v>
      </c>
      <c r="B253">
        <f ca="1" t="shared" si="55"/>
        <v>244</v>
      </c>
      <c r="C253" s="26" t="str">
        <f t="shared" si="45"/>
        <v>11001</v>
      </c>
      <c r="D253" s="26" t="str">
        <f t="shared" si="46"/>
        <v>11002</v>
      </c>
      <c r="E253" s="2" t="str">
        <f t="shared" si="47"/>
        <v>5.</v>
      </c>
      <c r="F253" s="2" t="str">
        <f t="shared" si="48"/>
        <v>22</v>
      </c>
      <c r="G253" s="26" t="str">
        <f t="shared" si="49"/>
        <v>2256</v>
      </c>
      <c r="H253" t="str">
        <f t="shared" si="50"/>
        <v>TJ Bohemians Praha G</v>
      </c>
      <c r="I253" s="2" t="str">
        <f t="shared" si="56"/>
        <v>-</v>
      </c>
      <c r="J253" t="str">
        <f t="shared" si="51"/>
        <v>ŠK Sokol Vyšehrad H</v>
      </c>
      <c r="K253" s="2" t="str">
        <f t="shared" si="52"/>
        <v>čt</v>
      </c>
      <c r="L253" s="5">
        <f t="shared" si="53"/>
        <v>43503</v>
      </c>
      <c r="M253" s="2" t="str">
        <f t="shared" si="54"/>
        <v>18.00</v>
      </c>
      <c r="N253">
        <f t="shared" si="57"/>
      </c>
      <c r="Q253" s="16" t="str">
        <f t="shared" si="58"/>
        <v>2019020711001</v>
      </c>
      <c r="S253" s="6">
        <f t="shared" si="59"/>
        <v>1</v>
      </c>
    </row>
    <row r="254" spans="1:19" ht="15">
      <c r="A254">
        <f>MATCH(TRUE,INDEX(vseut,$A253+1):posut,0)+$A253</f>
        <v>245</v>
      </c>
      <c r="B254">
        <f ca="1" t="shared" si="55"/>
        <v>245</v>
      </c>
      <c r="C254" s="26" t="str">
        <f t="shared" si="45"/>
        <v>11029</v>
      </c>
      <c r="D254" s="26" t="str">
        <f t="shared" si="46"/>
        <v>11002</v>
      </c>
      <c r="E254" s="2" t="str">
        <f t="shared" si="47"/>
        <v>5.</v>
      </c>
      <c r="F254" s="2" t="str">
        <f t="shared" si="48"/>
        <v>32</v>
      </c>
      <c r="G254" s="26" t="str">
        <f t="shared" si="49"/>
        <v>3252</v>
      </c>
      <c r="H254" t="str">
        <f t="shared" si="50"/>
        <v>ŠK Smíchov C</v>
      </c>
      <c r="I254" s="2" t="str">
        <f t="shared" si="56"/>
        <v>-</v>
      </c>
      <c r="J254" t="str">
        <f t="shared" si="51"/>
        <v>ŠK Sokol Vyšehrad J</v>
      </c>
      <c r="K254" s="2" t="str">
        <f t="shared" si="52"/>
        <v>čt</v>
      </c>
      <c r="L254" s="5">
        <f t="shared" si="53"/>
        <v>43503</v>
      </c>
      <c r="M254" s="2" t="str">
        <f t="shared" si="54"/>
        <v>17.45</v>
      </c>
      <c r="N254">
        <f t="shared" si="57"/>
      </c>
      <c r="Q254" s="16" t="str">
        <f t="shared" si="58"/>
        <v>2019020711029</v>
      </c>
      <c r="S254" s="6">
        <f t="shared" si="59"/>
        <v>1</v>
      </c>
    </row>
    <row r="255" spans="1:19" ht="15">
      <c r="A255">
        <f>MATCH(TRUE,INDEX(vseut,$A254+1):posut,0)+$A254</f>
        <v>246</v>
      </c>
      <c r="B255">
        <f ca="1" t="shared" si="55"/>
        <v>246</v>
      </c>
      <c r="C255" s="26" t="str">
        <f t="shared" si="45"/>
        <v>11032</v>
      </c>
      <c r="D255" s="26" t="str">
        <f t="shared" si="46"/>
        <v>11011</v>
      </c>
      <c r="E255" s="2" t="str">
        <f t="shared" si="47"/>
        <v>5.</v>
      </c>
      <c r="F255" s="2" t="str">
        <f t="shared" si="48"/>
        <v>33</v>
      </c>
      <c r="G255" s="26" t="str">
        <f t="shared" si="49"/>
        <v>3354</v>
      </c>
      <c r="H255" t="str">
        <f t="shared" si="50"/>
        <v>DDM Praha 6 C</v>
      </c>
      <c r="I255" s="2" t="str">
        <f t="shared" si="56"/>
        <v>-</v>
      </c>
      <c r="J255" t="str">
        <f t="shared" si="51"/>
        <v>Sokol Praha Vršovice F</v>
      </c>
      <c r="K255" s="2" t="str">
        <f t="shared" si="52"/>
        <v>čt</v>
      </c>
      <c r="L255" s="5">
        <f t="shared" si="53"/>
        <v>43503</v>
      </c>
      <c r="M255" s="2" t="str">
        <f t="shared" si="54"/>
        <v>18.00</v>
      </c>
      <c r="N255">
        <f t="shared" si="57"/>
      </c>
      <c r="Q255" s="16" t="str">
        <f t="shared" si="58"/>
        <v>2019020711032</v>
      </c>
      <c r="S255" s="6">
        <f t="shared" si="59"/>
        <v>1</v>
      </c>
    </row>
    <row r="256" spans="1:19" ht="15">
      <c r="A256">
        <f>MATCH(TRUE,INDEX(vseut,$A255+1):posut,0)+$A255</f>
        <v>247</v>
      </c>
      <c r="B256">
        <f ca="1" t="shared" si="55"/>
        <v>247</v>
      </c>
      <c r="C256" s="26" t="str">
        <f t="shared" si="45"/>
        <v>11053</v>
      </c>
      <c r="D256" s="26" t="str">
        <f t="shared" si="46"/>
        <v>11015</v>
      </c>
      <c r="E256" s="2" t="str">
        <f t="shared" si="47"/>
        <v>5.</v>
      </c>
      <c r="F256" s="2" t="str">
        <f t="shared" si="48"/>
        <v>33</v>
      </c>
      <c r="G256" s="26" t="str">
        <f t="shared" si="49"/>
        <v>3355</v>
      </c>
      <c r="H256" t="str">
        <f t="shared" si="50"/>
        <v>SK Lokomotiva Radlice C</v>
      </c>
      <c r="I256" s="2" t="str">
        <f t="shared" si="56"/>
        <v>-</v>
      </c>
      <c r="J256" t="str">
        <f t="shared" si="51"/>
        <v>TJ Kobylisy G</v>
      </c>
      <c r="K256" s="2" t="str">
        <f t="shared" si="52"/>
        <v>čt</v>
      </c>
      <c r="L256" s="5">
        <f t="shared" si="53"/>
        <v>43503</v>
      </c>
      <c r="M256" s="2" t="str">
        <f t="shared" si="54"/>
        <v>18.00</v>
      </c>
      <c r="N256">
        <f t="shared" si="57"/>
      </c>
      <c r="Q256" s="16" t="str">
        <f t="shared" si="58"/>
        <v>2019020711053</v>
      </c>
      <c r="S256" s="6">
        <f t="shared" si="59"/>
        <v>1</v>
      </c>
    </row>
    <row r="257" spans="1:19" ht="15">
      <c r="A257">
        <f>MATCH(TRUE,INDEX(vseut,$A256+1):posut,0)+$A256</f>
        <v>248</v>
      </c>
      <c r="B257">
        <f ca="1" t="shared" si="55"/>
        <v>248</v>
      </c>
      <c r="C257" s="26" t="str">
        <f t="shared" si="45"/>
        <v>11016</v>
      </c>
      <c r="D257" s="26" t="str">
        <f t="shared" si="46"/>
        <v>11014</v>
      </c>
      <c r="E257" s="2" t="str">
        <f t="shared" si="47"/>
        <v>5.</v>
      </c>
      <c r="F257" s="2" t="str">
        <f t="shared" si="48"/>
        <v>33</v>
      </c>
      <c r="G257" s="26" t="str">
        <f t="shared" si="49"/>
        <v>3353</v>
      </c>
      <c r="H257" t="str">
        <f t="shared" si="50"/>
        <v>ŠO Praga Praha E</v>
      </c>
      <c r="I257" s="2" t="str">
        <f t="shared" si="56"/>
        <v>-</v>
      </c>
      <c r="J257" t="str">
        <f t="shared" si="51"/>
        <v>SK OAZA Praha E</v>
      </c>
      <c r="K257" s="2" t="str">
        <f t="shared" si="52"/>
        <v>čt</v>
      </c>
      <c r="L257" s="5">
        <f t="shared" si="53"/>
        <v>43503</v>
      </c>
      <c r="M257" s="2" t="str">
        <f t="shared" si="54"/>
        <v>18.00</v>
      </c>
      <c r="N257">
        <f t="shared" si="57"/>
      </c>
      <c r="Q257" s="16" t="str">
        <f t="shared" si="58"/>
        <v>2019020711016</v>
      </c>
      <c r="S257" s="6">
        <f t="shared" si="59"/>
        <v>1</v>
      </c>
    </row>
    <row r="258" spans="1:19" ht="15">
      <c r="A258">
        <f>MATCH(TRUE,INDEX(vseut,$A257+1):posut,0)+$A257</f>
        <v>249</v>
      </c>
      <c r="B258">
        <f ca="1" t="shared" si="55"/>
        <v>249</v>
      </c>
      <c r="C258" s="26" t="str">
        <f t="shared" si="45"/>
        <v>11028</v>
      </c>
      <c r="D258" s="26" t="str">
        <f t="shared" si="46"/>
        <v>11011</v>
      </c>
      <c r="E258" s="2" t="str">
        <f t="shared" si="47"/>
        <v>5.</v>
      </c>
      <c r="F258" s="2" t="str">
        <f t="shared" si="48"/>
        <v>34</v>
      </c>
      <c r="G258" s="26" t="str">
        <f t="shared" si="49"/>
        <v>3454</v>
      </c>
      <c r="H258" t="str">
        <f t="shared" si="50"/>
        <v>GROP - E</v>
      </c>
      <c r="I258" s="2" t="str">
        <f t="shared" si="56"/>
        <v>-</v>
      </c>
      <c r="J258" t="str">
        <f t="shared" si="51"/>
        <v>Sokol Praha Vršovice G</v>
      </c>
      <c r="K258" s="2" t="str">
        <f t="shared" si="52"/>
        <v>čt</v>
      </c>
      <c r="L258" s="5">
        <f t="shared" si="53"/>
        <v>43503</v>
      </c>
      <c r="M258" s="2" t="str">
        <f t="shared" si="54"/>
        <v>18.00</v>
      </c>
      <c r="N258">
        <f t="shared" si="57"/>
      </c>
      <c r="Q258" s="16" t="str">
        <f t="shared" si="58"/>
        <v>2019020711028</v>
      </c>
      <c r="S258" s="6">
        <f t="shared" si="59"/>
        <v>1</v>
      </c>
    </row>
    <row r="259" spans="1:19" ht="15">
      <c r="A259">
        <f>MATCH(TRUE,INDEX(vseut,$A258+1):posut,0)+$A258</f>
        <v>250</v>
      </c>
      <c r="B259">
        <f ca="1" t="shared" si="55"/>
        <v>250</v>
      </c>
      <c r="C259" s="26" t="str">
        <f t="shared" si="45"/>
        <v>11016</v>
      </c>
      <c r="D259" s="26" t="str">
        <f t="shared" si="46"/>
        <v>11010</v>
      </c>
      <c r="E259" s="2" t="str">
        <f t="shared" si="47"/>
        <v>5.</v>
      </c>
      <c r="F259" s="2" t="str">
        <f t="shared" si="48"/>
        <v>22</v>
      </c>
      <c r="G259" s="26" t="str">
        <f t="shared" si="49"/>
        <v>2252</v>
      </c>
      <c r="H259" t="str">
        <f t="shared" si="50"/>
        <v>ŠO Praga Praha B</v>
      </c>
      <c r="I259" s="2" t="str">
        <f t="shared" si="56"/>
        <v>-</v>
      </c>
      <c r="J259" t="str">
        <f t="shared" si="51"/>
        <v>ŠK Loko Praha C</v>
      </c>
      <c r="K259" s="2" t="str">
        <f t="shared" si="52"/>
        <v>pá</v>
      </c>
      <c r="L259" s="5">
        <f t="shared" si="53"/>
        <v>43504</v>
      </c>
      <c r="M259" s="2" t="str">
        <f t="shared" si="54"/>
        <v>18.00</v>
      </c>
      <c r="N259">
        <f t="shared" si="57"/>
      </c>
      <c r="Q259" s="16" t="str">
        <f t="shared" si="58"/>
        <v>2019020811016</v>
      </c>
      <c r="S259" s="6">
        <f t="shared" si="59"/>
        <v>1</v>
      </c>
    </row>
    <row r="260" spans="1:19" ht="15">
      <c r="A260">
        <f>MATCH(TRUE,INDEX(vseut,$A259+1):posut,0)+$A259</f>
        <v>251</v>
      </c>
      <c r="B260">
        <f ca="1" t="shared" si="55"/>
        <v>251</v>
      </c>
      <c r="C260" s="26" t="str">
        <f t="shared" si="45"/>
        <v>11002</v>
      </c>
      <c r="D260" s="26" t="str">
        <f t="shared" si="46"/>
        <v>11006</v>
      </c>
      <c r="E260" s="2" t="str">
        <f t="shared" si="47"/>
        <v>6.</v>
      </c>
      <c r="F260" s="2" t="str">
        <f t="shared" si="48"/>
        <v>01</v>
      </c>
      <c r="G260" s="26" t="str">
        <f t="shared" si="49"/>
        <v>0163</v>
      </c>
      <c r="H260" t="str">
        <f t="shared" si="50"/>
        <v>ŠK Sokol Vyšehrad C</v>
      </c>
      <c r="I260" s="2" t="str">
        <f t="shared" si="56"/>
        <v>-</v>
      </c>
      <c r="J260" t="str">
        <f t="shared" si="51"/>
        <v>TJ Pankrác D</v>
      </c>
      <c r="K260" s="2" t="str">
        <f t="shared" si="52"/>
        <v>po</v>
      </c>
      <c r="L260" s="5">
        <f t="shared" si="53"/>
        <v>43507</v>
      </c>
      <c r="M260" s="2" t="str">
        <f t="shared" si="54"/>
        <v>18.00</v>
      </c>
      <c r="N260" t="str">
        <f t="shared" si="57"/>
        <v>ano</v>
      </c>
      <c r="Q260" s="16" t="str">
        <f t="shared" si="58"/>
        <v>2019021111002</v>
      </c>
      <c r="S260" s="6">
        <f t="shared" si="59"/>
        <v>1</v>
      </c>
    </row>
    <row r="261" spans="1:19" ht="15">
      <c r="A261">
        <f>MATCH(TRUE,INDEX(vseut,$A260+1):posut,0)+$A260</f>
        <v>252</v>
      </c>
      <c r="B261">
        <f ca="1" t="shared" si="55"/>
        <v>252</v>
      </c>
      <c r="C261" s="26" t="str">
        <f t="shared" si="45"/>
        <v>11012</v>
      </c>
      <c r="D261" s="26" t="str">
        <f t="shared" si="46"/>
        <v>11011</v>
      </c>
      <c r="E261" s="2" t="str">
        <f t="shared" si="47"/>
        <v>6.</v>
      </c>
      <c r="F261" s="2" t="str">
        <f t="shared" si="48"/>
        <v>01</v>
      </c>
      <c r="G261" s="26" t="str">
        <f t="shared" si="49"/>
        <v>0166</v>
      </c>
      <c r="H261" t="str">
        <f t="shared" si="50"/>
        <v>ŠK Viktoria Žižkov A</v>
      </c>
      <c r="I261" s="2" t="str">
        <f t="shared" si="56"/>
        <v>-</v>
      </c>
      <c r="J261" t="str">
        <f t="shared" si="51"/>
        <v>Sokol Praha Vršovice B</v>
      </c>
      <c r="K261" s="2" t="str">
        <f t="shared" si="52"/>
        <v>po</v>
      </c>
      <c r="L261" s="5">
        <f t="shared" si="53"/>
        <v>43507</v>
      </c>
      <c r="M261" s="2" t="str">
        <f t="shared" si="54"/>
        <v>18.00</v>
      </c>
      <c r="N261" t="str">
        <f t="shared" si="57"/>
        <v>ano</v>
      </c>
      <c r="Q261" s="16" t="str">
        <f t="shared" si="58"/>
        <v>2019021111012</v>
      </c>
      <c r="S261" s="6">
        <f t="shared" si="59"/>
        <v>1</v>
      </c>
    </row>
    <row r="262" spans="1:19" ht="15">
      <c r="A262">
        <f>MATCH(TRUE,INDEX(vseut,$A261+1):posut,0)+$A261</f>
        <v>253</v>
      </c>
      <c r="B262">
        <f ca="1" t="shared" si="55"/>
        <v>253</v>
      </c>
      <c r="C262" s="26" t="str">
        <f t="shared" si="45"/>
        <v>11055</v>
      </c>
      <c r="D262" s="26" t="str">
        <f t="shared" si="46"/>
        <v>11016</v>
      </c>
      <c r="E262" s="2" t="str">
        <f t="shared" si="47"/>
        <v>6.</v>
      </c>
      <c r="F262" s="2" t="str">
        <f t="shared" si="48"/>
        <v>11</v>
      </c>
      <c r="G262" s="26" t="str">
        <f t="shared" si="49"/>
        <v>1166</v>
      </c>
      <c r="H262" t="str">
        <f t="shared" si="50"/>
        <v>Dukla D</v>
      </c>
      <c r="I262" s="2" t="str">
        <f t="shared" si="56"/>
        <v>-</v>
      </c>
      <c r="J262" t="str">
        <f t="shared" si="51"/>
        <v>ŠO Praga Praha A</v>
      </c>
      <c r="K262" s="2" t="str">
        <f t="shared" si="52"/>
        <v>po</v>
      </c>
      <c r="L262" s="5">
        <f t="shared" si="53"/>
        <v>43507</v>
      </c>
      <c r="M262" s="2" t="str">
        <f t="shared" si="54"/>
        <v>18.00</v>
      </c>
      <c r="N262" t="str">
        <f t="shared" si="57"/>
        <v>ano</v>
      </c>
      <c r="Q262" s="16" t="str">
        <f t="shared" si="58"/>
        <v>2019021111055</v>
      </c>
      <c r="S262" s="6">
        <f t="shared" si="59"/>
        <v>1</v>
      </c>
    </row>
    <row r="263" spans="1:19" ht="15">
      <c r="A263">
        <f>MATCH(TRUE,INDEX(vseut,$A262+1):posut,0)+$A262</f>
        <v>254</v>
      </c>
      <c r="B263">
        <f ca="1" t="shared" si="55"/>
        <v>254</v>
      </c>
      <c r="C263" s="26" t="str">
        <f t="shared" si="45"/>
        <v>11048</v>
      </c>
      <c r="D263" s="26" t="str">
        <f t="shared" si="46"/>
        <v>11008</v>
      </c>
      <c r="E263" s="2" t="str">
        <f t="shared" si="47"/>
        <v>6.</v>
      </c>
      <c r="F263" s="2" t="str">
        <f t="shared" si="48"/>
        <v>12</v>
      </c>
      <c r="G263" s="26" t="str">
        <f t="shared" si="49"/>
        <v>1262</v>
      </c>
      <c r="H263" t="str">
        <f t="shared" si="50"/>
        <v>LISA A</v>
      </c>
      <c r="I263" s="2" t="str">
        <f t="shared" si="56"/>
        <v>-</v>
      </c>
      <c r="J263" t="str">
        <f t="shared" si="51"/>
        <v>USK Praha A</v>
      </c>
      <c r="K263" s="2" t="str">
        <f t="shared" si="52"/>
        <v>po</v>
      </c>
      <c r="L263" s="5">
        <f t="shared" si="53"/>
        <v>43507</v>
      </c>
      <c r="M263" s="2" t="str">
        <f t="shared" si="54"/>
        <v>18.00</v>
      </c>
      <c r="N263" t="str">
        <f t="shared" si="57"/>
        <v>ano</v>
      </c>
      <c r="Q263" s="16" t="str">
        <f t="shared" si="58"/>
        <v>2019021111048</v>
      </c>
      <c r="S263" s="6">
        <f t="shared" si="59"/>
        <v>1</v>
      </c>
    </row>
    <row r="264" spans="1:19" ht="15">
      <c r="A264">
        <f>MATCH(TRUE,INDEX(vseut,$A263+1):posut,0)+$A263</f>
        <v>255</v>
      </c>
      <c r="B264">
        <f ca="1" t="shared" si="55"/>
        <v>255</v>
      </c>
      <c r="C264" s="26" t="str">
        <f t="shared" si="45"/>
        <v>11059</v>
      </c>
      <c r="D264" s="26" t="str">
        <f t="shared" si="46"/>
        <v>11055</v>
      </c>
      <c r="E264" s="2" t="str">
        <f t="shared" si="47"/>
        <v>6.</v>
      </c>
      <c r="F264" s="2" t="str">
        <f t="shared" si="48"/>
        <v>12</v>
      </c>
      <c r="G264" s="26" t="str">
        <f t="shared" si="49"/>
        <v>1263</v>
      </c>
      <c r="H264" t="str">
        <f t="shared" si="50"/>
        <v>ŠK AURORA</v>
      </c>
      <c r="I264" s="2" t="str">
        <f t="shared" si="56"/>
        <v>-</v>
      </c>
      <c r="J264" t="str">
        <f t="shared" si="51"/>
        <v>Dukla C</v>
      </c>
      <c r="K264" s="2" t="str">
        <f t="shared" si="52"/>
        <v>po</v>
      </c>
      <c r="L264" s="5">
        <f t="shared" si="53"/>
        <v>43507</v>
      </c>
      <c r="M264" s="2" t="str">
        <f t="shared" si="54"/>
        <v>17.30</v>
      </c>
      <c r="N264" t="str">
        <f t="shared" si="57"/>
        <v>ano</v>
      </c>
      <c r="Q264" s="16" t="str">
        <f t="shared" si="58"/>
        <v>2019021111059</v>
      </c>
      <c r="S264" s="6">
        <f t="shared" si="59"/>
        <v>1</v>
      </c>
    </row>
    <row r="265" spans="1:19" ht="15">
      <c r="A265">
        <f>MATCH(TRUE,INDEX(vseut,$A264+1):posut,0)+$A264</f>
        <v>256</v>
      </c>
      <c r="B265">
        <f ca="1" t="shared" si="55"/>
        <v>256</v>
      </c>
      <c r="C265" s="26" t="str">
        <f t="shared" si="45"/>
        <v>11022</v>
      </c>
      <c r="D265" s="26" t="str">
        <f t="shared" si="46"/>
        <v>11004</v>
      </c>
      <c r="E265" s="2" t="str">
        <f t="shared" si="47"/>
        <v>6.</v>
      </c>
      <c r="F265" s="2" t="str">
        <f t="shared" si="48"/>
        <v>22</v>
      </c>
      <c r="G265" s="26" t="str">
        <f t="shared" si="49"/>
        <v>2264</v>
      </c>
      <c r="H265" t="str">
        <f t="shared" si="50"/>
        <v>SK Rapid Praha A</v>
      </c>
      <c r="I265" s="2" t="str">
        <f t="shared" si="56"/>
        <v>-</v>
      </c>
      <c r="J265" t="str">
        <f t="shared" si="51"/>
        <v>ŠK DP Praha D - EA Hotels</v>
      </c>
      <c r="K265" s="2" t="str">
        <f t="shared" si="52"/>
        <v>po</v>
      </c>
      <c r="L265" s="5">
        <f t="shared" si="53"/>
        <v>43507</v>
      </c>
      <c r="M265" s="2" t="str">
        <f t="shared" si="54"/>
        <v>17.45</v>
      </c>
      <c r="N265">
        <f t="shared" si="57"/>
      </c>
      <c r="Q265" s="16" t="str">
        <f t="shared" si="58"/>
        <v>2019021111022</v>
      </c>
      <c r="S265" s="6">
        <f t="shared" si="59"/>
        <v>1</v>
      </c>
    </row>
    <row r="266" spans="1:19" ht="15">
      <c r="A266">
        <f>MATCH(TRUE,INDEX(vseut,$A265+1):posut,0)+$A265</f>
        <v>257</v>
      </c>
      <c r="B266">
        <f ca="1" t="shared" si="55"/>
        <v>257</v>
      </c>
      <c r="C266" s="26" t="str">
        <f aca="true" t="shared" si="60" ref="C266:C329">IF(ISNUMBER(A266),INDEX(doddil,A266),"")</f>
        <v>11053</v>
      </c>
      <c r="D266" s="26" t="str">
        <f aca="true" t="shared" si="61" ref="D266:D329">IF(ISNUMBER(A266),INDEX(hoddil,A266),"")</f>
        <v>11001</v>
      </c>
      <c r="E266" s="2" t="str">
        <f aca="true" t="shared" si="62" ref="E266:E329">IF(ISNUMBER($A266),INDEX(koloc,$A266),"")</f>
        <v>6.</v>
      </c>
      <c r="F266" s="2" t="str">
        <f aca="true" t="shared" si="63" ref="F266:F329">IF(ISNUMBER(A266),INDEX(skupic,A266),"")</f>
        <v>31</v>
      </c>
      <c r="G266" s="26" t="str">
        <f aca="true" t="shared" si="64" ref="G266:G329">IF(ISNUMBER(A266),INDEX(idut,A266),"")</f>
        <v>3165</v>
      </c>
      <c r="H266" t="str">
        <f aca="true" t="shared" si="65" ref="H266:H329">IF(ISNUMBER(A266),INDEX(doma,A266),"")</f>
        <v>SK Lokomotiva Radlice A</v>
      </c>
      <c r="I266" s="2" t="str">
        <f t="shared" si="56"/>
        <v>-</v>
      </c>
      <c r="J266" t="str">
        <f aca="true" t="shared" si="66" ref="J266:J329">IF(ISNUMBER(A266),INDEX(venku,A266),"")</f>
        <v>TJ Bohemians Praha H</v>
      </c>
      <c r="K266" s="2" t="str">
        <f aca="true" t="shared" si="67" ref="K266:K329">IF(ISNUMBER(A266),INDEX(hraden,A266),"")</f>
        <v>po</v>
      </c>
      <c r="L266" s="5">
        <f aca="true" t="shared" si="68" ref="L266:L329">IF(ISNUMBER(A266),INDEX(kaldat,A266),"")</f>
        <v>43507</v>
      </c>
      <c r="M266" s="2" t="str">
        <f aca="true" t="shared" si="69" ref="M266:M329">IF(ISNUMBER(A266),INDEX(hracas,A266),"")</f>
        <v>18.00</v>
      </c>
      <c r="N266">
        <f t="shared" si="57"/>
      </c>
      <c r="Q266" s="16" t="str">
        <f t="shared" si="58"/>
        <v>2019021111053</v>
      </c>
      <c r="S266" s="6">
        <f t="shared" si="59"/>
        <v>1</v>
      </c>
    </row>
    <row r="267" spans="1:19" ht="15">
      <c r="A267">
        <f>MATCH(TRUE,INDEX(vseut,$A266+1):posut,0)+$A266</f>
        <v>258</v>
      </c>
      <c r="B267">
        <f aca="true" ca="1" t="shared" si="70" ref="B267:B330">IF(ISNUMBER($A267),OFFSET($B267,-1,0)+1,"")</f>
        <v>258</v>
      </c>
      <c r="C267" s="26" t="str">
        <f t="shared" si="60"/>
        <v>11015</v>
      </c>
      <c r="D267" s="26" t="str">
        <f t="shared" si="61"/>
        <v>11012</v>
      </c>
      <c r="E267" s="2" t="str">
        <f t="shared" si="62"/>
        <v>6.</v>
      </c>
      <c r="F267" s="2" t="str">
        <f t="shared" si="63"/>
        <v>33</v>
      </c>
      <c r="G267" s="26" t="str">
        <f t="shared" si="64"/>
        <v>3362</v>
      </c>
      <c r="H267" t="str">
        <f t="shared" si="65"/>
        <v>TJ Kobylisy G</v>
      </c>
      <c r="I267" s="2" t="str">
        <f aca="true" t="shared" si="71" ref="I267:I330">IF(ISNUMBER(A267),"-","")</f>
        <v>-</v>
      </c>
      <c r="J267" t="str">
        <f t="shared" si="66"/>
        <v>ŠK Viktoria Žižkov D</v>
      </c>
      <c r="K267" s="2" t="str">
        <f t="shared" si="67"/>
        <v>po</v>
      </c>
      <c r="L267" s="5">
        <f t="shared" si="68"/>
        <v>43507</v>
      </c>
      <c r="M267" s="2" t="str">
        <f t="shared" si="69"/>
        <v>18.00</v>
      </c>
      <c r="N267">
        <f aca="true" t="shared" si="72" ref="N267:N330">IF(AND(ISNUMBER(A267),OR($F267="01",$F267="11",$F267="12",S267&gt;1)),"ano","")</f>
      </c>
      <c r="Q267" s="16" t="str">
        <f aca="true" t="shared" si="73" ref="Q267:Q330">TEXT(L267,"rrrrmmdd")&amp;C267</f>
        <v>2019021111015</v>
      </c>
      <c r="S267" s="6">
        <f aca="true" t="shared" si="74" ref="S267:S330">COUNTIF($Q$10:$Q$582,Q267)</f>
        <v>1</v>
      </c>
    </row>
    <row r="268" spans="1:19" ht="15">
      <c r="A268">
        <f>MATCH(TRUE,INDEX(vseut,$A267+1):posut,0)+$A267</f>
        <v>259</v>
      </c>
      <c r="B268">
        <f ca="1" t="shared" si="70"/>
        <v>259</v>
      </c>
      <c r="C268" s="26" t="str">
        <f t="shared" si="60"/>
        <v>11004</v>
      </c>
      <c r="D268" s="26" t="str">
        <f t="shared" si="61"/>
        <v>11013</v>
      </c>
      <c r="E268" s="2" t="str">
        <f t="shared" si="62"/>
        <v>6.</v>
      </c>
      <c r="F268" s="2" t="str">
        <f t="shared" si="63"/>
        <v>34</v>
      </c>
      <c r="G268" s="26" t="str">
        <f t="shared" si="64"/>
        <v>3466</v>
      </c>
      <c r="H268" t="str">
        <f t="shared" si="65"/>
        <v>ŠK DP Praha F</v>
      </c>
      <c r="I268" s="2" t="str">
        <f t="shared" si="71"/>
        <v>-</v>
      </c>
      <c r="J268" t="str">
        <f t="shared" si="66"/>
        <v>ŠK Teplárna Malešice</v>
      </c>
      <c r="K268" s="2" t="str">
        <f t="shared" si="67"/>
        <v>po</v>
      </c>
      <c r="L268" s="5">
        <f t="shared" si="68"/>
        <v>43507</v>
      </c>
      <c r="M268" s="2" t="str">
        <f t="shared" si="69"/>
        <v>17.30</v>
      </c>
      <c r="N268">
        <f t="shared" si="72"/>
      </c>
      <c r="Q268" s="16" t="str">
        <f t="shared" si="73"/>
        <v>2019021111004</v>
      </c>
      <c r="S268" s="6">
        <f t="shared" si="74"/>
        <v>1</v>
      </c>
    </row>
    <row r="269" spans="1:19" ht="15">
      <c r="A269">
        <f>MATCH(TRUE,INDEX(vseut,$A268+1):posut,0)+$A268</f>
        <v>260</v>
      </c>
      <c r="B269">
        <f ca="1" t="shared" si="70"/>
        <v>260</v>
      </c>
      <c r="C269" s="26" t="str">
        <f t="shared" si="60"/>
        <v>11029</v>
      </c>
      <c r="D269" s="26" t="str">
        <f t="shared" si="61"/>
        <v>11015</v>
      </c>
      <c r="E269" s="2" t="str">
        <f t="shared" si="62"/>
        <v>6.</v>
      </c>
      <c r="F269" s="2" t="str">
        <f t="shared" si="63"/>
        <v>11</v>
      </c>
      <c r="G269" s="26" t="str">
        <f t="shared" si="64"/>
        <v>1164</v>
      </c>
      <c r="H269" t="str">
        <f t="shared" si="65"/>
        <v>ŠK Smíchov A</v>
      </c>
      <c r="I269" s="2" t="str">
        <f t="shared" si="71"/>
        <v>-</v>
      </c>
      <c r="J269" t="str">
        <f t="shared" si="66"/>
        <v>TJ Kobylisy E</v>
      </c>
      <c r="K269" s="2" t="str">
        <f t="shared" si="67"/>
        <v>út</v>
      </c>
      <c r="L269" s="5">
        <f t="shared" si="68"/>
        <v>43508</v>
      </c>
      <c r="M269" s="2" t="str">
        <f t="shared" si="69"/>
        <v>18.00</v>
      </c>
      <c r="N269" t="str">
        <f t="shared" si="72"/>
        <v>ano</v>
      </c>
      <c r="Q269" s="16" t="str">
        <f t="shared" si="73"/>
        <v>2019021211029</v>
      </c>
      <c r="S269" s="6">
        <f t="shared" si="74"/>
        <v>1</v>
      </c>
    </row>
    <row r="270" spans="1:19" ht="15">
      <c r="A270">
        <f>MATCH(TRUE,INDEX(vseut,$A269+1):posut,0)+$A269</f>
        <v>261</v>
      </c>
      <c r="B270">
        <f ca="1" t="shared" si="70"/>
        <v>261</v>
      </c>
      <c r="C270" s="26" t="str">
        <f t="shared" si="60"/>
        <v>11002</v>
      </c>
      <c r="D270" s="26" t="str">
        <f t="shared" si="61"/>
        <v>11050</v>
      </c>
      <c r="E270" s="2" t="str">
        <f t="shared" si="62"/>
        <v>6.</v>
      </c>
      <c r="F270" s="2" t="str">
        <f t="shared" si="63"/>
        <v>11</v>
      </c>
      <c r="G270" s="26" t="str">
        <f t="shared" si="64"/>
        <v>1161</v>
      </c>
      <c r="H270" t="str">
        <f t="shared" si="65"/>
        <v>ŠK Sokol Vyšehrad E</v>
      </c>
      <c r="I270" s="2" t="str">
        <f t="shared" si="71"/>
        <v>-</v>
      </c>
      <c r="J270" t="str">
        <f t="shared" si="66"/>
        <v>Unichess D</v>
      </c>
      <c r="K270" s="2" t="str">
        <f t="shared" si="67"/>
        <v>út</v>
      </c>
      <c r="L270" s="5">
        <f t="shared" si="68"/>
        <v>43508</v>
      </c>
      <c r="M270" s="2" t="str">
        <f t="shared" si="69"/>
        <v>18.00</v>
      </c>
      <c r="N270" t="str">
        <f t="shared" si="72"/>
        <v>ano</v>
      </c>
      <c r="Q270" s="16" t="str">
        <f t="shared" si="73"/>
        <v>2019021211002</v>
      </c>
      <c r="S270" s="6">
        <f t="shared" si="74"/>
        <v>1</v>
      </c>
    </row>
    <row r="271" spans="1:19" ht="15">
      <c r="A271">
        <f>MATCH(TRUE,INDEX(vseut,$A270+1):posut,0)+$A270</f>
        <v>262</v>
      </c>
      <c r="B271">
        <f ca="1" t="shared" si="70"/>
        <v>262</v>
      </c>
      <c r="C271" s="26" t="str">
        <f t="shared" si="60"/>
        <v>11001</v>
      </c>
      <c r="D271" s="26" t="str">
        <f t="shared" si="61"/>
        <v>11002</v>
      </c>
      <c r="E271" s="2" t="str">
        <f t="shared" si="62"/>
        <v>6.</v>
      </c>
      <c r="F271" s="2" t="str">
        <f t="shared" si="63"/>
        <v>11</v>
      </c>
      <c r="G271" s="26" t="str">
        <f t="shared" si="64"/>
        <v>1162</v>
      </c>
      <c r="H271" t="str">
        <f t="shared" si="65"/>
        <v>TJ Bohemians Praha E</v>
      </c>
      <c r="I271" s="2" t="str">
        <f t="shared" si="71"/>
        <v>-</v>
      </c>
      <c r="J271" t="str">
        <f t="shared" si="66"/>
        <v>ŠK Sokol Vyšehrad D</v>
      </c>
      <c r="K271" s="2" t="str">
        <f t="shared" si="67"/>
        <v>út</v>
      </c>
      <c r="L271" s="5">
        <f t="shared" si="68"/>
        <v>43508</v>
      </c>
      <c r="M271" s="2" t="str">
        <f t="shared" si="69"/>
        <v>18.00</v>
      </c>
      <c r="N271" t="str">
        <f t="shared" si="72"/>
        <v>ano</v>
      </c>
      <c r="Q271" s="16" t="str">
        <f t="shared" si="73"/>
        <v>2019021211001</v>
      </c>
      <c r="S271" s="6">
        <f t="shared" si="74"/>
        <v>1</v>
      </c>
    </row>
    <row r="272" spans="1:19" ht="15">
      <c r="A272">
        <f>MATCH(TRUE,INDEX(vseut,$A271+1):posut,0)+$A271</f>
        <v>263</v>
      </c>
      <c r="B272">
        <f ca="1" t="shared" si="70"/>
        <v>263</v>
      </c>
      <c r="C272" s="26" t="str">
        <f t="shared" si="60"/>
        <v>11006</v>
      </c>
      <c r="D272" s="26" t="str">
        <f t="shared" si="61"/>
        <v>11004</v>
      </c>
      <c r="E272" s="2" t="str">
        <f t="shared" si="62"/>
        <v>6.</v>
      </c>
      <c r="F272" s="2" t="str">
        <f t="shared" si="63"/>
        <v>21</v>
      </c>
      <c r="G272" s="26" t="str">
        <f t="shared" si="64"/>
        <v>2164</v>
      </c>
      <c r="H272" t="str">
        <f t="shared" si="65"/>
        <v>TJ Pankrác F</v>
      </c>
      <c r="I272" s="2" t="str">
        <f t="shared" si="71"/>
        <v>-</v>
      </c>
      <c r="J272" t="str">
        <f t="shared" si="66"/>
        <v>ŠK DP Praha E - VŠFS</v>
      </c>
      <c r="K272" s="2" t="str">
        <f t="shared" si="67"/>
        <v>út</v>
      </c>
      <c r="L272" s="5">
        <f t="shared" si="68"/>
        <v>43508</v>
      </c>
      <c r="M272" s="2" t="str">
        <f t="shared" si="69"/>
        <v>17.30</v>
      </c>
      <c r="N272">
        <f t="shared" si="72"/>
      </c>
      <c r="Q272" s="16" t="str">
        <f t="shared" si="73"/>
        <v>2019021211006</v>
      </c>
      <c r="S272" s="6">
        <v>1</v>
      </c>
    </row>
    <row r="273" spans="1:19" ht="15">
      <c r="A273">
        <f>MATCH(TRUE,INDEX(vseut,$A272+1):posut,0)+$A272</f>
        <v>264</v>
      </c>
      <c r="B273">
        <f ca="1" t="shared" si="70"/>
        <v>264</v>
      </c>
      <c r="C273" s="26" t="str">
        <f t="shared" si="60"/>
        <v>11062</v>
      </c>
      <c r="D273" s="26" t="str">
        <f t="shared" si="61"/>
        <v>11002</v>
      </c>
      <c r="E273" s="2" t="str">
        <f t="shared" si="62"/>
        <v>6.</v>
      </c>
      <c r="F273" s="2" t="str">
        <f t="shared" si="63"/>
        <v>22</v>
      </c>
      <c r="G273" s="26" t="str">
        <f t="shared" si="64"/>
        <v>2261</v>
      </c>
      <c r="H273" t="str">
        <f t="shared" si="65"/>
        <v>Kbel.šach. reprezentace B</v>
      </c>
      <c r="I273" s="2" t="str">
        <f t="shared" si="71"/>
        <v>-</v>
      </c>
      <c r="J273" t="str">
        <f t="shared" si="66"/>
        <v>ŠK Sokol Vyšehrad H</v>
      </c>
      <c r="K273" s="2" t="str">
        <f t="shared" si="67"/>
        <v>út</v>
      </c>
      <c r="L273" s="5">
        <f t="shared" si="68"/>
        <v>43508</v>
      </c>
      <c r="M273" s="2" t="str">
        <f t="shared" si="69"/>
        <v>18.00</v>
      </c>
      <c r="N273">
        <f t="shared" si="72"/>
      </c>
      <c r="Q273" s="16" t="str">
        <f t="shared" si="73"/>
        <v>2019021211062</v>
      </c>
      <c r="S273" s="6">
        <f t="shared" si="74"/>
        <v>1</v>
      </c>
    </row>
    <row r="274" spans="1:19" ht="15">
      <c r="A274">
        <f>MATCH(TRUE,INDEX(vseut,$A273+1):posut,0)+$A273</f>
        <v>265</v>
      </c>
      <c r="B274">
        <f ca="1" t="shared" si="70"/>
        <v>265</v>
      </c>
      <c r="C274" s="26" t="str">
        <f t="shared" si="60"/>
        <v>11063</v>
      </c>
      <c r="D274" s="26" t="str">
        <f t="shared" si="61"/>
        <v>11029</v>
      </c>
      <c r="E274" s="2" t="str">
        <f t="shared" si="62"/>
        <v>6.</v>
      </c>
      <c r="F274" s="2" t="str">
        <f t="shared" si="63"/>
        <v>22</v>
      </c>
      <c r="G274" s="26" t="str">
        <f t="shared" si="64"/>
        <v>2263</v>
      </c>
      <c r="H274" t="str">
        <f t="shared" si="65"/>
        <v>Šachový klub Praha 4 "A"</v>
      </c>
      <c r="I274" s="2" t="str">
        <f t="shared" si="71"/>
        <v>-</v>
      </c>
      <c r="J274" t="str">
        <f t="shared" si="66"/>
        <v>ŠK Smíchov B</v>
      </c>
      <c r="K274" s="2" t="str">
        <f t="shared" si="67"/>
        <v>út</v>
      </c>
      <c r="L274" s="5">
        <f t="shared" si="68"/>
        <v>43508</v>
      </c>
      <c r="M274" s="2" t="str">
        <f t="shared" si="69"/>
        <v>18.00</v>
      </c>
      <c r="N274">
        <f t="shared" si="72"/>
      </c>
      <c r="Q274" s="16" t="str">
        <f t="shared" si="73"/>
        <v>2019021211063</v>
      </c>
      <c r="S274" s="6">
        <v>1</v>
      </c>
    </row>
    <row r="275" spans="1:19" ht="15">
      <c r="A275">
        <f>MATCH(TRUE,INDEX(vseut,$A274+1):posut,0)+$A274</f>
        <v>266</v>
      </c>
      <c r="B275">
        <f ca="1" t="shared" si="70"/>
        <v>266</v>
      </c>
      <c r="C275" s="26" t="str">
        <f t="shared" si="60"/>
        <v>11010</v>
      </c>
      <c r="D275" s="26" t="str">
        <f t="shared" si="61"/>
        <v>11011</v>
      </c>
      <c r="E275" s="2" t="str">
        <f t="shared" si="62"/>
        <v>6.</v>
      </c>
      <c r="F275" s="2" t="str">
        <f t="shared" si="63"/>
        <v>22</v>
      </c>
      <c r="G275" s="26" t="str">
        <f t="shared" si="64"/>
        <v>2265</v>
      </c>
      <c r="H275" t="str">
        <f t="shared" si="65"/>
        <v>ŠK Loko Praha C</v>
      </c>
      <c r="I275" s="2" t="str">
        <f t="shared" si="71"/>
        <v>-</v>
      </c>
      <c r="J275" t="str">
        <f t="shared" si="66"/>
        <v>Sokol Praha Vršovice E</v>
      </c>
      <c r="K275" s="2" t="str">
        <f t="shared" si="67"/>
        <v>út</v>
      </c>
      <c r="L275" s="5">
        <f t="shared" si="68"/>
        <v>43508</v>
      </c>
      <c r="M275" s="2" t="str">
        <f t="shared" si="69"/>
        <v>17.30</v>
      </c>
      <c r="N275">
        <f t="shared" si="72"/>
      </c>
      <c r="Q275" s="16" t="str">
        <f t="shared" si="73"/>
        <v>2019021211010</v>
      </c>
      <c r="S275" s="6">
        <f t="shared" si="74"/>
        <v>1</v>
      </c>
    </row>
    <row r="276" spans="1:19" ht="15">
      <c r="A276">
        <f>MATCH(TRUE,INDEX(vseut,$A275+1):posut,0)+$A275</f>
        <v>267</v>
      </c>
      <c r="B276">
        <f ca="1" t="shared" si="70"/>
        <v>267</v>
      </c>
      <c r="C276" s="26" t="str">
        <f t="shared" si="60"/>
        <v>11050</v>
      </c>
      <c r="D276" s="26" t="str">
        <f t="shared" si="61"/>
        <v>11001</v>
      </c>
      <c r="E276" s="2" t="str">
        <f t="shared" si="62"/>
        <v>6.</v>
      </c>
      <c r="F276" s="2" t="str">
        <f t="shared" si="63"/>
        <v>22</v>
      </c>
      <c r="G276" s="26" t="str">
        <f t="shared" si="64"/>
        <v>2262</v>
      </c>
      <c r="H276" t="str">
        <f t="shared" si="65"/>
        <v>Unichess E</v>
      </c>
      <c r="I276" s="2" t="str">
        <f t="shared" si="71"/>
        <v>-</v>
      </c>
      <c r="J276" t="str">
        <f t="shared" si="66"/>
        <v>TJ Bohemians Praha G</v>
      </c>
      <c r="K276" s="2" t="str">
        <f t="shared" si="67"/>
        <v>út</v>
      </c>
      <c r="L276" s="5">
        <f t="shared" si="68"/>
        <v>43508</v>
      </c>
      <c r="M276" s="2" t="str">
        <f t="shared" si="69"/>
        <v>18.00</v>
      </c>
      <c r="N276">
        <f t="shared" si="72"/>
      </c>
      <c r="Q276" s="16" t="str">
        <f t="shared" si="73"/>
        <v>2019021211050</v>
      </c>
      <c r="S276" s="6">
        <f t="shared" si="74"/>
        <v>1</v>
      </c>
    </row>
    <row r="277" spans="1:19" ht="15">
      <c r="A277">
        <f>MATCH(TRUE,INDEX(vseut,$A276+1):posut,0)+$A276</f>
        <v>268</v>
      </c>
      <c r="B277">
        <f ca="1" t="shared" si="70"/>
        <v>268</v>
      </c>
      <c r="C277" s="26" t="str">
        <f t="shared" si="60"/>
        <v>11028</v>
      </c>
      <c r="D277" s="26" t="str">
        <f t="shared" si="61"/>
        <v>11004</v>
      </c>
      <c r="E277" s="2" t="str">
        <f t="shared" si="62"/>
        <v>6.</v>
      </c>
      <c r="F277" s="2" t="str">
        <f t="shared" si="63"/>
        <v>31</v>
      </c>
      <c r="G277" s="26" t="str">
        <f t="shared" si="64"/>
        <v>3161</v>
      </c>
      <c r="H277" t="str">
        <f t="shared" si="65"/>
        <v>GROP - F</v>
      </c>
      <c r="I277" s="2" t="str">
        <f t="shared" si="71"/>
        <v>-</v>
      </c>
      <c r="J277" t="str">
        <f t="shared" si="66"/>
        <v>ŠK DP Praha G</v>
      </c>
      <c r="K277" s="2" t="str">
        <f t="shared" si="67"/>
        <v>út</v>
      </c>
      <c r="L277" s="5">
        <f t="shared" si="68"/>
        <v>43508</v>
      </c>
      <c r="M277" s="2" t="str">
        <f t="shared" si="69"/>
        <v>18.00</v>
      </c>
      <c r="N277">
        <f t="shared" si="72"/>
      </c>
      <c r="Q277" s="16" t="str">
        <f t="shared" si="73"/>
        <v>2019021211028</v>
      </c>
      <c r="S277" s="6">
        <f t="shared" si="74"/>
        <v>1</v>
      </c>
    </row>
    <row r="278" spans="1:19" ht="15">
      <c r="A278">
        <f>MATCH(TRUE,INDEX(vseut,$A277+1):posut,0)+$A277</f>
        <v>269</v>
      </c>
      <c r="B278">
        <f ca="1" t="shared" si="70"/>
        <v>269</v>
      </c>
      <c r="C278" s="26" t="str">
        <f t="shared" si="60"/>
        <v>11008</v>
      </c>
      <c r="D278" s="26" t="str">
        <f t="shared" si="61"/>
        <v>11058</v>
      </c>
      <c r="E278" s="2" t="str">
        <f t="shared" si="62"/>
        <v>6.</v>
      </c>
      <c r="F278" s="2" t="str">
        <f t="shared" si="63"/>
        <v>31</v>
      </c>
      <c r="G278" s="26" t="str">
        <f t="shared" si="64"/>
        <v>3163</v>
      </c>
      <c r="H278" t="str">
        <f t="shared" si="65"/>
        <v>USK Praha B</v>
      </c>
      <c r="I278" s="2" t="str">
        <f t="shared" si="71"/>
        <v>-</v>
      </c>
      <c r="J278" t="str">
        <f t="shared" si="66"/>
        <v>ŠK Mlejn A</v>
      </c>
      <c r="K278" s="2" t="str">
        <f t="shared" si="67"/>
        <v>út</v>
      </c>
      <c r="L278" s="5">
        <f t="shared" si="68"/>
        <v>43508</v>
      </c>
      <c r="M278" s="2" t="str">
        <f t="shared" si="69"/>
        <v>18.30</v>
      </c>
      <c r="N278">
        <f t="shared" si="72"/>
      </c>
      <c r="Q278" s="16" t="str">
        <f t="shared" si="73"/>
        <v>2019021211008</v>
      </c>
      <c r="S278" s="6">
        <f t="shared" si="74"/>
        <v>1</v>
      </c>
    </row>
    <row r="279" spans="1:19" ht="15">
      <c r="A279">
        <f>MATCH(TRUE,INDEX(vseut,$A278+1):posut,0)+$A278</f>
        <v>270</v>
      </c>
      <c r="B279">
        <f ca="1" t="shared" si="70"/>
        <v>270</v>
      </c>
      <c r="C279" s="26" t="str">
        <f t="shared" si="60"/>
        <v>11051</v>
      </c>
      <c r="D279" s="26" t="str">
        <f t="shared" si="61"/>
        <v>11062</v>
      </c>
      <c r="E279" s="2" t="str">
        <f t="shared" si="62"/>
        <v>6.</v>
      </c>
      <c r="F279" s="2" t="str">
        <f t="shared" si="63"/>
        <v>32</v>
      </c>
      <c r="G279" s="26" t="str">
        <f t="shared" si="64"/>
        <v>3264</v>
      </c>
      <c r="H279" t="str">
        <f t="shared" si="65"/>
        <v>Šachový klub Bohnice - B</v>
      </c>
      <c r="I279" s="2" t="str">
        <f t="shared" si="71"/>
        <v>-</v>
      </c>
      <c r="J279" t="str">
        <f t="shared" si="66"/>
        <v>SNAD Kbely</v>
      </c>
      <c r="K279" s="2" t="str">
        <f t="shared" si="67"/>
        <v>út</v>
      </c>
      <c r="L279" s="5">
        <f t="shared" si="68"/>
        <v>43508</v>
      </c>
      <c r="M279" s="2" t="str">
        <f t="shared" si="69"/>
        <v>17.30</v>
      </c>
      <c r="N279">
        <f t="shared" si="72"/>
      </c>
      <c r="Q279" s="16" t="str">
        <f t="shared" si="73"/>
        <v>2019021211051</v>
      </c>
      <c r="S279" s="6">
        <f t="shared" si="74"/>
        <v>1</v>
      </c>
    </row>
    <row r="280" spans="1:19" ht="15">
      <c r="A280">
        <f>MATCH(TRUE,INDEX(vseut,$A279+1):posut,0)+$A279</f>
        <v>271</v>
      </c>
      <c r="B280">
        <f ca="1" t="shared" si="70"/>
        <v>271</v>
      </c>
      <c r="C280" s="26" t="str">
        <f t="shared" si="60"/>
        <v>11011</v>
      </c>
      <c r="D280" s="26" t="str">
        <f t="shared" si="61"/>
        <v>11053</v>
      </c>
      <c r="E280" s="2" t="str">
        <f t="shared" si="62"/>
        <v>6.</v>
      </c>
      <c r="F280" s="2" t="str">
        <f t="shared" si="63"/>
        <v>33</v>
      </c>
      <c r="G280" s="26" t="str">
        <f t="shared" si="64"/>
        <v>3363</v>
      </c>
      <c r="H280" t="str">
        <f t="shared" si="65"/>
        <v>Sokol Praha Vršovice F</v>
      </c>
      <c r="I280" s="2" t="str">
        <f t="shared" si="71"/>
        <v>-</v>
      </c>
      <c r="J280" t="str">
        <f t="shared" si="66"/>
        <v>SK Lokomotiva Radlice C</v>
      </c>
      <c r="K280" s="2" t="str">
        <f t="shared" si="67"/>
        <v>út</v>
      </c>
      <c r="L280" s="5">
        <f t="shared" si="68"/>
        <v>43508</v>
      </c>
      <c r="M280" s="2" t="str">
        <f t="shared" si="69"/>
        <v>17.30</v>
      </c>
      <c r="N280">
        <f t="shared" si="72"/>
      </c>
      <c r="Q280" s="16" t="str">
        <f t="shared" si="73"/>
        <v>2019021211011</v>
      </c>
      <c r="S280" s="6">
        <f t="shared" si="74"/>
        <v>1</v>
      </c>
    </row>
    <row r="281" spans="1:19" ht="15">
      <c r="A281">
        <f>MATCH(TRUE,INDEX(vseut,$A280+1):posut,0)+$A280</f>
        <v>272</v>
      </c>
      <c r="B281">
        <f ca="1" t="shared" si="70"/>
        <v>272</v>
      </c>
      <c r="C281" s="26" t="str">
        <f t="shared" si="60"/>
        <v>11058</v>
      </c>
      <c r="D281" s="26" t="str">
        <f t="shared" si="61"/>
        <v>11063</v>
      </c>
      <c r="E281" s="2" t="str">
        <f t="shared" si="62"/>
        <v>6.</v>
      </c>
      <c r="F281" s="2" t="str">
        <f t="shared" si="63"/>
        <v>34</v>
      </c>
      <c r="G281" s="26" t="str">
        <f t="shared" si="64"/>
        <v>3465</v>
      </c>
      <c r="H281" t="str">
        <f t="shared" si="65"/>
        <v>ŠK Mlejn B</v>
      </c>
      <c r="I281" s="2" t="str">
        <f t="shared" si="71"/>
        <v>-</v>
      </c>
      <c r="J281" t="str">
        <f t="shared" si="66"/>
        <v>Šachový klub Praha 4 "C"</v>
      </c>
      <c r="K281" s="2" t="str">
        <f t="shared" si="67"/>
        <v>út</v>
      </c>
      <c r="L281" s="5">
        <f t="shared" si="68"/>
        <v>43508</v>
      </c>
      <c r="M281" s="2" t="str">
        <f t="shared" si="69"/>
        <v>17.30</v>
      </c>
      <c r="N281">
        <f t="shared" si="72"/>
      </c>
      <c r="Q281" s="16" t="str">
        <f t="shared" si="73"/>
        <v>2019021211058</v>
      </c>
      <c r="S281" s="6">
        <f t="shared" si="74"/>
        <v>1</v>
      </c>
    </row>
    <row r="282" spans="1:19" ht="15">
      <c r="A282">
        <f>MATCH(TRUE,INDEX(vseut,$A281+1):posut,0)+$A281</f>
        <v>273</v>
      </c>
      <c r="B282">
        <f ca="1" t="shared" si="70"/>
        <v>273</v>
      </c>
      <c r="C282" s="26" t="str">
        <f t="shared" si="60"/>
        <v>11016</v>
      </c>
      <c r="D282" s="26" t="str">
        <f t="shared" si="61"/>
        <v>11006</v>
      </c>
      <c r="E282" s="2" t="str">
        <f t="shared" si="62"/>
        <v>6.</v>
      </c>
      <c r="F282" s="2" t="str">
        <f t="shared" si="63"/>
        <v>34</v>
      </c>
      <c r="G282" s="26" t="str">
        <f t="shared" si="64"/>
        <v>3462</v>
      </c>
      <c r="H282" t="str">
        <f t="shared" si="65"/>
        <v>ŠO Praga Praha C</v>
      </c>
      <c r="I282" s="2" t="str">
        <f t="shared" si="71"/>
        <v>-</v>
      </c>
      <c r="J282" t="str">
        <f t="shared" si="66"/>
        <v>TJ Pankrác G</v>
      </c>
      <c r="K282" s="2" t="str">
        <f t="shared" si="67"/>
        <v>út</v>
      </c>
      <c r="L282" s="5">
        <f t="shared" si="68"/>
        <v>43508</v>
      </c>
      <c r="M282" s="2" t="str">
        <f t="shared" si="69"/>
        <v>18.00</v>
      </c>
      <c r="N282">
        <f t="shared" si="72"/>
      </c>
      <c r="Q282" s="16" t="str">
        <f t="shared" si="73"/>
        <v>2019021211016</v>
      </c>
      <c r="S282" s="6">
        <f t="shared" si="74"/>
        <v>1</v>
      </c>
    </row>
    <row r="283" spans="1:19" ht="15">
      <c r="A283">
        <f>MATCH(TRUE,INDEX(vseut,$A282+1):posut,0)+$A282</f>
        <v>274</v>
      </c>
      <c r="B283">
        <f ca="1" t="shared" si="70"/>
        <v>274</v>
      </c>
      <c r="C283" s="26" t="str">
        <f t="shared" si="60"/>
        <v>11001</v>
      </c>
      <c r="D283" s="26" t="str">
        <f t="shared" si="61"/>
        <v>11010</v>
      </c>
      <c r="E283" s="2" t="str">
        <f t="shared" si="62"/>
        <v>6.</v>
      </c>
      <c r="F283" s="2" t="str">
        <f t="shared" si="63"/>
        <v>01</v>
      </c>
      <c r="G283" s="26" t="str">
        <f t="shared" si="64"/>
        <v>0162</v>
      </c>
      <c r="H283" t="str">
        <f t="shared" si="65"/>
        <v>TJ Bohemians Praha B</v>
      </c>
      <c r="I283" s="2" t="str">
        <f t="shared" si="71"/>
        <v>-</v>
      </c>
      <c r="J283" t="str">
        <f t="shared" si="66"/>
        <v>ŠK Loko Praha A</v>
      </c>
      <c r="K283" s="2" t="str">
        <f t="shared" si="67"/>
        <v>st</v>
      </c>
      <c r="L283" s="5">
        <f t="shared" si="68"/>
        <v>43509</v>
      </c>
      <c r="M283" s="2" t="str">
        <f t="shared" si="69"/>
        <v>18.00</v>
      </c>
      <c r="N283" t="str">
        <f t="shared" si="72"/>
        <v>ano</v>
      </c>
      <c r="Q283" s="16" t="str">
        <f t="shared" si="73"/>
        <v>2019021311001</v>
      </c>
      <c r="S283" s="6">
        <f t="shared" si="74"/>
        <v>1</v>
      </c>
    </row>
    <row r="284" spans="1:19" ht="15">
      <c r="A284">
        <f>MATCH(TRUE,INDEX(vseut,$A283+1):posut,0)+$A283</f>
        <v>275</v>
      </c>
      <c r="B284">
        <f ca="1" t="shared" si="70"/>
        <v>275</v>
      </c>
      <c r="C284" s="26" t="str">
        <f t="shared" si="60"/>
        <v>11015</v>
      </c>
      <c r="D284" s="26" t="str">
        <f t="shared" si="61"/>
        <v>11001</v>
      </c>
      <c r="E284" s="2" t="str">
        <f t="shared" si="62"/>
        <v>6.</v>
      </c>
      <c r="F284" s="2" t="str">
        <f t="shared" si="63"/>
        <v>01</v>
      </c>
      <c r="G284" s="26" t="str">
        <f t="shared" si="64"/>
        <v>0167</v>
      </c>
      <c r="H284" t="str">
        <f t="shared" si="65"/>
        <v>TJ Kobylisy B</v>
      </c>
      <c r="I284" s="2" t="str">
        <f t="shared" si="71"/>
        <v>-</v>
      </c>
      <c r="J284" t="str">
        <f t="shared" si="66"/>
        <v>TJ Bohemians Praha C</v>
      </c>
      <c r="K284" s="2" t="str">
        <f t="shared" si="67"/>
        <v>st</v>
      </c>
      <c r="L284" s="5">
        <f t="shared" si="68"/>
        <v>43509</v>
      </c>
      <c r="M284" s="2" t="str">
        <f t="shared" si="69"/>
        <v>18.00</v>
      </c>
      <c r="N284" t="str">
        <f t="shared" si="72"/>
        <v>ano</v>
      </c>
      <c r="Q284" s="16" t="str">
        <f t="shared" si="73"/>
        <v>2019021311015</v>
      </c>
      <c r="S284" s="6">
        <f t="shared" si="74"/>
        <v>1</v>
      </c>
    </row>
    <row r="285" spans="1:19" ht="15">
      <c r="A285">
        <f>MATCH(TRUE,INDEX(vseut,$A284+1):posut,0)+$A284</f>
        <v>276</v>
      </c>
      <c r="B285">
        <f ca="1" t="shared" si="70"/>
        <v>276</v>
      </c>
      <c r="C285" s="26" t="str">
        <f t="shared" si="60"/>
        <v>11010</v>
      </c>
      <c r="D285" s="26" t="str">
        <f t="shared" si="61"/>
        <v>11011</v>
      </c>
      <c r="E285" s="2" t="str">
        <f t="shared" si="62"/>
        <v>6.</v>
      </c>
      <c r="F285" s="2" t="str">
        <f t="shared" si="63"/>
        <v>11</v>
      </c>
      <c r="G285" s="26" t="str">
        <f t="shared" si="64"/>
        <v>1165</v>
      </c>
      <c r="H285" t="str">
        <f t="shared" si="65"/>
        <v>ŠK Loko Praha B</v>
      </c>
      <c r="I285" s="2" t="str">
        <f t="shared" si="71"/>
        <v>-</v>
      </c>
      <c r="J285" t="str">
        <f t="shared" si="66"/>
        <v>Sokol Praha Vršovice C</v>
      </c>
      <c r="K285" s="2" t="str">
        <f t="shared" si="67"/>
        <v>st</v>
      </c>
      <c r="L285" s="5">
        <f t="shared" si="68"/>
        <v>43509</v>
      </c>
      <c r="M285" s="2" t="str">
        <f t="shared" si="69"/>
        <v>17.30</v>
      </c>
      <c r="N285" t="str">
        <f t="shared" si="72"/>
        <v>ano</v>
      </c>
      <c r="Q285" s="16" t="str">
        <f t="shared" si="73"/>
        <v>2019021311010</v>
      </c>
      <c r="S285" s="6">
        <f t="shared" si="74"/>
        <v>1</v>
      </c>
    </row>
    <row r="286" spans="1:19" ht="15">
      <c r="A286">
        <f>MATCH(TRUE,INDEX(vseut,$A285+1):posut,0)+$A285</f>
        <v>277</v>
      </c>
      <c r="B286">
        <f ca="1" t="shared" si="70"/>
        <v>277</v>
      </c>
      <c r="C286" s="26" t="str">
        <f t="shared" si="60"/>
        <v>11014</v>
      </c>
      <c r="D286" s="26" t="str">
        <f t="shared" si="61"/>
        <v>11001</v>
      </c>
      <c r="E286" s="2" t="str">
        <f t="shared" si="62"/>
        <v>6.</v>
      </c>
      <c r="F286" s="2" t="str">
        <f t="shared" si="63"/>
        <v>12</v>
      </c>
      <c r="G286" s="26" t="str">
        <f t="shared" si="64"/>
        <v>1266</v>
      </c>
      <c r="H286" t="str">
        <f t="shared" si="65"/>
        <v>SK OAZA Praha C</v>
      </c>
      <c r="I286" s="2" t="str">
        <f t="shared" si="71"/>
        <v>-</v>
      </c>
      <c r="J286" t="str">
        <f t="shared" si="66"/>
        <v>TJ Bohemians Praha D</v>
      </c>
      <c r="K286" s="2" t="str">
        <f t="shared" si="67"/>
        <v>st</v>
      </c>
      <c r="L286" s="5">
        <f t="shared" si="68"/>
        <v>43509</v>
      </c>
      <c r="M286" s="2" t="str">
        <f t="shared" si="69"/>
        <v>18.00</v>
      </c>
      <c r="N286" t="str">
        <f t="shared" si="72"/>
        <v>ano</v>
      </c>
      <c r="Q286" s="16" t="str">
        <f t="shared" si="73"/>
        <v>2019021311014</v>
      </c>
      <c r="S286" s="6">
        <f t="shared" si="74"/>
        <v>2</v>
      </c>
    </row>
    <row r="287" spans="1:19" ht="15">
      <c r="A287">
        <f>MATCH(TRUE,INDEX(vseut,$A286+1):posut,0)+$A286</f>
        <v>278</v>
      </c>
      <c r="B287">
        <f ca="1" t="shared" si="70"/>
        <v>278</v>
      </c>
      <c r="C287" s="26" t="str">
        <f t="shared" si="60"/>
        <v>11060</v>
      </c>
      <c r="D287" s="26" t="str">
        <f t="shared" si="61"/>
        <v>11004</v>
      </c>
      <c r="E287" s="2" t="str">
        <f t="shared" si="62"/>
        <v>6.</v>
      </c>
      <c r="F287" s="2" t="str">
        <f t="shared" si="63"/>
        <v>21</v>
      </c>
      <c r="G287" s="26" t="str">
        <f t="shared" si="64"/>
        <v>2163</v>
      </c>
      <c r="H287" t="str">
        <f t="shared" si="65"/>
        <v>Steinitz-Makabi Praha</v>
      </c>
      <c r="I287" s="2" t="str">
        <f t="shared" si="71"/>
        <v>-</v>
      </c>
      <c r="J287" t="str">
        <f t="shared" si="66"/>
        <v>ŠK DP Praha C - VŠFS</v>
      </c>
      <c r="K287" s="2" t="str">
        <f t="shared" si="67"/>
        <v>st</v>
      </c>
      <c r="L287" s="5">
        <f t="shared" si="68"/>
        <v>43509</v>
      </c>
      <c r="M287" s="2" t="str">
        <f t="shared" si="69"/>
        <v>18.00</v>
      </c>
      <c r="N287">
        <f t="shared" si="72"/>
      </c>
      <c r="Q287" s="16" t="str">
        <f t="shared" si="73"/>
        <v>2019021311060</v>
      </c>
      <c r="S287" s="6">
        <f t="shared" si="74"/>
        <v>1</v>
      </c>
    </row>
    <row r="288" spans="1:19" ht="15">
      <c r="A288">
        <f>MATCH(TRUE,INDEX(vseut,$A287+1):posut,0)+$A287</f>
        <v>279</v>
      </c>
      <c r="B288">
        <f ca="1" t="shared" si="70"/>
        <v>279</v>
      </c>
      <c r="C288" s="26" t="str">
        <f t="shared" si="60"/>
        <v>11002</v>
      </c>
      <c r="D288" s="26" t="str">
        <f t="shared" si="61"/>
        <v>11012</v>
      </c>
      <c r="E288" s="2" t="str">
        <f t="shared" si="62"/>
        <v>6.</v>
      </c>
      <c r="F288" s="2" t="str">
        <f t="shared" si="63"/>
        <v>21</v>
      </c>
      <c r="G288" s="26" t="str">
        <f t="shared" si="64"/>
        <v>2162</v>
      </c>
      <c r="H288" t="str">
        <f t="shared" si="65"/>
        <v>ŠK Sokol Vyšehrad G</v>
      </c>
      <c r="I288" s="2" t="str">
        <f t="shared" si="71"/>
        <v>-</v>
      </c>
      <c r="J288" t="str">
        <f t="shared" si="66"/>
        <v>ŠK Viktoria Žižkov C</v>
      </c>
      <c r="K288" s="2" t="str">
        <f t="shared" si="67"/>
        <v>st</v>
      </c>
      <c r="L288" s="5">
        <f t="shared" si="68"/>
        <v>43509</v>
      </c>
      <c r="M288" s="2" t="str">
        <f t="shared" si="69"/>
        <v>18.00</v>
      </c>
      <c r="N288">
        <f t="shared" si="72"/>
      </c>
      <c r="Q288" s="16" t="str">
        <f t="shared" si="73"/>
        <v>2019021311002</v>
      </c>
      <c r="S288" s="6">
        <f t="shared" si="74"/>
        <v>1</v>
      </c>
    </row>
    <row r="289" spans="1:19" ht="15">
      <c r="A289">
        <f>MATCH(TRUE,INDEX(vseut,$A288+1):posut,0)+$A288</f>
        <v>280</v>
      </c>
      <c r="B289">
        <f ca="1" t="shared" si="70"/>
        <v>280</v>
      </c>
      <c r="C289" s="26" t="str">
        <f t="shared" si="60"/>
        <v>11032</v>
      </c>
      <c r="D289" s="26" t="str">
        <f t="shared" si="61"/>
        <v>11016</v>
      </c>
      <c r="E289" s="2" t="str">
        <f t="shared" si="62"/>
        <v>6.</v>
      </c>
      <c r="F289" s="2" t="str">
        <f t="shared" si="63"/>
        <v>22</v>
      </c>
      <c r="G289" s="26" t="str">
        <f t="shared" si="64"/>
        <v>2266</v>
      </c>
      <c r="H289" t="str">
        <f t="shared" si="65"/>
        <v>DDM Praha 6 B</v>
      </c>
      <c r="I289" s="2" t="str">
        <f t="shared" si="71"/>
        <v>-</v>
      </c>
      <c r="J289" t="str">
        <f t="shared" si="66"/>
        <v>ŠO Praga Praha B</v>
      </c>
      <c r="K289" s="2" t="str">
        <f t="shared" si="67"/>
        <v>st</v>
      </c>
      <c r="L289" s="5">
        <f t="shared" si="68"/>
        <v>43509</v>
      </c>
      <c r="M289" s="2" t="str">
        <f t="shared" si="69"/>
        <v>18.00</v>
      </c>
      <c r="N289">
        <f t="shared" si="72"/>
      </c>
      <c r="Q289" s="16" t="str">
        <f t="shared" si="73"/>
        <v>2019021311032</v>
      </c>
      <c r="S289" s="6">
        <f t="shared" si="74"/>
        <v>1</v>
      </c>
    </row>
    <row r="290" spans="1:19" ht="15">
      <c r="A290">
        <f>MATCH(TRUE,INDEX(vseut,$A289+1):posut,0)+$A289</f>
        <v>281</v>
      </c>
      <c r="B290">
        <f ca="1" t="shared" si="70"/>
        <v>281</v>
      </c>
      <c r="C290" s="26" t="str">
        <f t="shared" si="60"/>
        <v>11014</v>
      </c>
      <c r="D290" s="26" t="str">
        <f t="shared" si="61"/>
        <v>11015</v>
      </c>
      <c r="E290" s="2" t="str">
        <f t="shared" si="62"/>
        <v>6.</v>
      </c>
      <c r="F290" s="2" t="str">
        <f t="shared" si="63"/>
        <v>31</v>
      </c>
      <c r="G290" s="26" t="str">
        <f t="shared" si="64"/>
        <v>3166</v>
      </c>
      <c r="H290" t="str">
        <f t="shared" si="65"/>
        <v>SK OAZA Praha G</v>
      </c>
      <c r="I290" s="2" t="str">
        <f t="shared" si="71"/>
        <v>-</v>
      </c>
      <c r="J290" t="str">
        <f t="shared" si="66"/>
        <v>TJ Kobylisy F</v>
      </c>
      <c r="K290" s="2" t="str">
        <f t="shared" si="67"/>
        <v>st</v>
      </c>
      <c r="L290" s="5">
        <f t="shared" si="68"/>
        <v>43509</v>
      </c>
      <c r="M290" s="2" t="str">
        <f t="shared" si="69"/>
        <v>18.00</v>
      </c>
      <c r="N290" t="str">
        <f t="shared" si="72"/>
        <v>ano</v>
      </c>
      <c r="Q290" s="16" t="str">
        <f t="shared" si="73"/>
        <v>2019021311014</v>
      </c>
      <c r="S290" s="6">
        <f t="shared" si="74"/>
        <v>2</v>
      </c>
    </row>
    <row r="291" spans="1:19" ht="15">
      <c r="A291">
        <f>MATCH(TRUE,INDEX(vseut,$A290+1):posut,0)+$A290</f>
        <v>282</v>
      </c>
      <c r="B291">
        <f ca="1" t="shared" si="70"/>
        <v>282</v>
      </c>
      <c r="C291" s="26" t="str">
        <f t="shared" si="60"/>
        <v>11051</v>
      </c>
      <c r="D291" s="26" t="str">
        <f t="shared" si="61"/>
        <v>11055</v>
      </c>
      <c r="E291" s="2" t="str">
        <f t="shared" si="62"/>
        <v>6.</v>
      </c>
      <c r="F291" s="2" t="str">
        <f t="shared" si="63"/>
        <v>31</v>
      </c>
      <c r="G291" s="26" t="str">
        <f t="shared" si="64"/>
        <v>3164</v>
      </c>
      <c r="H291" t="str">
        <f t="shared" si="65"/>
        <v>Šachový klub Bohnice - D</v>
      </c>
      <c r="I291" s="2" t="str">
        <f t="shared" si="71"/>
        <v>-</v>
      </c>
      <c r="J291" t="str">
        <f t="shared" si="66"/>
        <v>Dukla G</v>
      </c>
      <c r="K291" s="2" t="str">
        <f t="shared" si="67"/>
        <v>st</v>
      </c>
      <c r="L291" s="5">
        <f t="shared" si="68"/>
        <v>43509</v>
      </c>
      <c r="M291" s="2" t="str">
        <f t="shared" si="69"/>
        <v>17.30</v>
      </c>
      <c r="N291">
        <f t="shared" si="72"/>
      </c>
      <c r="Q291" s="16" t="str">
        <f t="shared" si="73"/>
        <v>2019021311051</v>
      </c>
      <c r="S291" s="6">
        <f t="shared" si="74"/>
        <v>1</v>
      </c>
    </row>
    <row r="292" spans="1:19" ht="15">
      <c r="A292">
        <f>MATCH(TRUE,INDEX(vseut,$A291+1):posut,0)+$A291</f>
        <v>283</v>
      </c>
      <c r="B292">
        <f ca="1" t="shared" si="70"/>
        <v>283</v>
      </c>
      <c r="C292" s="26" t="str">
        <f t="shared" si="60"/>
        <v>11016</v>
      </c>
      <c r="D292" s="26" t="str">
        <f t="shared" si="61"/>
        <v>11010</v>
      </c>
      <c r="E292" s="2" t="str">
        <f t="shared" si="62"/>
        <v>6.</v>
      </c>
      <c r="F292" s="2" t="str">
        <f t="shared" si="63"/>
        <v>31</v>
      </c>
      <c r="G292" s="26" t="str">
        <f t="shared" si="64"/>
        <v>3162</v>
      </c>
      <c r="H292" t="str">
        <f t="shared" si="65"/>
        <v>ŠO Praga Praha D</v>
      </c>
      <c r="I292" s="2" t="str">
        <f t="shared" si="71"/>
        <v>-</v>
      </c>
      <c r="J292" t="str">
        <f t="shared" si="66"/>
        <v>ŠK Loko Praha D</v>
      </c>
      <c r="K292" s="2" t="str">
        <f t="shared" si="67"/>
        <v>st</v>
      </c>
      <c r="L292" s="5">
        <f t="shared" si="68"/>
        <v>43509</v>
      </c>
      <c r="M292" s="2" t="str">
        <f t="shared" si="69"/>
        <v>18.00</v>
      </c>
      <c r="N292">
        <f t="shared" si="72"/>
      </c>
      <c r="Q292" s="16" t="str">
        <f t="shared" si="73"/>
        <v>2019021311016</v>
      </c>
      <c r="S292" s="6">
        <f t="shared" si="74"/>
        <v>1</v>
      </c>
    </row>
    <row r="293" spans="1:19" ht="15">
      <c r="A293">
        <f>MATCH(TRUE,INDEX(vseut,$A292+1):posut,0)+$A292</f>
        <v>284</v>
      </c>
      <c r="B293">
        <f ca="1" t="shared" si="70"/>
        <v>284</v>
      </c>
      <c r="C293" s="26" t="str">
        <f t="shared" si="60"/>
        <v>11020</v>
      </c>
      <c r="D293" s="26" t="str">
        <f t="shared" si="61"/>
        <v>11014</v>
      </c>
      <c r="E293" s="2" t="str">
        <f t="shared" si="62"/>
        <v>6.</v>
      </c>
      <c r="F293" s="2" t="str">
        <f t="shared" si="63"/>
        <v>32</v>
      </c>
      <c r="G293" s="26" t="str">
        <f t="shared" si="64"/>
        <v>3263</v>
      </c>
      <c r="H293" t="str">
        <f t="shared" si="65"/>
        <v>ŠK Mahrla C</v>
      </c>
      <c r="I293" s="2" t="str">
        <f t="shared" si="71"/>
        <v>-</v>
      </c>
      <c r="J293" t="str">
        <f t="shared" si="66"/>
        <v>SK OAZA Praha F</v>
      </c>
      <c r="K293" s="2" t="str">
        <f t="shared" si="67"/>
        <v>st</v>
      </c>
      <c r="L293" s="5">
        <f t="shared" si="68"/>
        <v>43509</v>
      </c>
      <c r="M293" s="2" t="str">
        <f t="shared" si="69"/>
        <v>17.30</v>
      </c>
      <c r="N293">
        <f t="shared" si="72"/>
      </c>
      <c r="Q293" s="16" t="str">
        <f t="shared" si="73"/>
        <v>2019021311020</v>
      </c>
      <c r="S293" s="6">
        <f t="shared" si="74"/>
        <v>1</v>
      </c>
    </row>
    <row r="294" spans="1:19" ht="15">
      <c r="A294">
        <f>MATCH(TRUE,INDEX(vseut,$A293+1):posut,0)+$A293</f>
        <v>285</v>
      </c>
      <c r="B294">
        <f ca="1" t="shared" si="70"/>
        <v>285</v>
      </c>
      <c r="C294" s="26" t="str">
        <f t="shared" si="60"/>
        <v>11032</v>
      </c>
      <c r="D294" s="26" t="str">
        <f t="shared" si="61"/>
        <v>11006</v>
      </c>
      <c r="E294" s="2" t="str">
        <f t="shared" si="62"/>
        <v>6.</v>
      </c>
      <c r="F294" s="2" t="str">
        <f t="shared" si="63"/>
        <v>01</v>
      </c>
      <c r="G294" s="26" t="str">
        <f t="shared" si="64"/>
        <v>0164</v>
      </c>
      <c r="H294" t="str">
        <f t="shared" si="65"/>
        <v>DDM Praha 6 A</v>
      </c>
      <c r="I294" s="2" t="str">
        <f t="shared" si="71"/>
        <v>-</v>
      </c>
      <c r="J294" t="str">
        <f t="shared" si="66"/>
        <v>TJ Pankrác C</v>
      </c>
      <c r="K294" s="2" t="str">
        <f t="shared" si="67"/>
        <v>čt</v>
      </c>
      <c r="L294" s="5">
        <f t="shared" si="68"/>
        <v>43510</v>
      </c>
      <c r="M294" s="2" t="str">
        <f t="shared" si="69"/>
        <v>18.00</v>
      </c>
      <c r="N294" t="str">
        <f t="shared" si="72"/>
        <v>ano</v>
      </c>
      <c r="Q294" s="16" t="str">
        <f t="shared" si="73"/>
        <v>2019021411032</v>
      </c>
      <c r="S294" s="6">
        <f t="shared" si="74"/>
        <v>1</v>
      </c>
    </row>
    <row r="295" spans="1:19" ht="15">
      <c r="A295">
        <f>MATCH(TRUE,INDEX(vseut,$A294+1):posut,0)+$A294</f>
        <v>286</v>
      </c>
      <c r="B295">
        <f ca="1" t="shared" si="70"/>
        <v>286</v>
      </c>
      <c r="C295" s="26" t="str">
        <f t="shared" si="60"/>
        <v>11014</v>
      </c>
      <c r="D295" s="26" t="str">
        <f t="shared" si="61"/>
        <v>11028</v>
      </c>
      <c r="E295" s="2" t="str">
        <f t="shared" si="62"/>
        <v>6.</v>
      </c>
      <c r="F295" s="2" t="str">
        <f t="shared" si="63"/>
        <v>01</v>
      </c>
      <c r="G295" s="26" t="str">
        <f t="shared" si="64"/>
        <v>0165</v>
      </c>
      <c r="H295" t="str">
        <f t="shared" si="65"/>
        <v>SK OAZA Praha B</v>
      </c>
      <c r="I295" s="2" t="str">
        <f t="shared" si="71"/>
        <v>-</v>
      </c>
      <c r="J295" t="str">
        <f t="shared" si="66"/>
        <v>GROP - B</v>
      </c>
      <c r="K295" s="2" t="str">
        <f t="shared" si="67"/>
        <v>čt</v>
      </c>
      <c r="L295" s="5">
        <f t="shared" si="68"/>
        <v>43510</v>
      </c>
      <c r="M295" s="2" t="str">
        <f t="shared" si="69"/>
        <v>18.00</v>
      </c>
      <c r="N295" t="str">
        <f t="shared" si="72"/>
        <v>ano</v>
      </c>
      <c r="Q295" s="16" t="str">
        <f t="shared" si="73"/>
        <v>2019021411014</v>
      </c>
      <c r="S295" s="6">
        <f t="shared" si="74"/>
        <v>2</v>
      </c>
    </row>
    <row r="296" spans="1:19" ht="15">
      <c r="A296">
        <f>MATCH(TRUE,INDEX(vseut,$A295+1):posut,0)+$A295</f>
        <v>287</v>
      </c>
      <c r="B296">
        <f ca="1" t="shared" si="70"/>
        <v>287</v>
      </c>
      <c r="C296" s="26" t="str">
        <f t="shared" si="60"/>
        <v>11020</v>
      </c>
      <c r="D296" s="26" t="str">
        <f t="shared" si="61"/>
        <v>11015</v>
      </c>
      <c r="E296" s="2" t="str">
        <f t="shared" si="62"/>
        <v>6.</v>
      </c>
      <c r="F296" s="2" t="str">
        <f t="shared" si="63"/>
        <v>11</v>
      </c>
      <c r="G296" s="26" t="str">
        <f t="shared" si="64"/>
        <v>1163</v>
      </c>
      <c r="H296" t="str">
        <f t="shared" si="65"/>
        <v>ŠK Mahrla B</v>
      </c>
      <c r="I296" s="2" t="str">
        <f t="shared" si="71"/>
        <v>-</v>
      </c>
      <c r="J296" t="str">
        <f t="shared" si="66"/>
        <v>TJ Kobylisy C</v>
      </c>
      <c r="K296" s="2" t="str">
        <f t="shared" si="67"/>
        <v>čt</v>
      </c>
      <c r="L296" s="5">
        <f t="shared" si="68"/>
        <v>43510</v>
      </c>
      <c r="M296" s="2" t="str">
        <f t="shared" si="69"/>
        <v>17.30</v>
      </c>
      <c r="N296" t="str">
        <f t="shared" si="72"/>
        <v>ano</v>
      </c>
      <c r="Q296" s="16" t="str">
        <f t="shared" si="73"/>
        <v>2019021411020</v>
      </c>
      <c r="S296" s="6">
        <f t="shared" si="74"/>
        <v>1</v>
      </c>
    </row>
    <row r="297" spans="1:19" ht="15">
      <c r="A297">
        <f>MATCH(TRUE,INDEX(vseut,$A296+1):posut,0)+$A296</f>
        <v>288</v>
      </c>
      <c r="B297">
        <f ca="1" t="shared" si="70"/>
        <v>288</v>
      </c>
      <c r="C297" s="26" t="str">
        <f t="shared" si="60"/>
        <v>11012</v>
      </c>
      <c r="D297" s="26" t="str">
        <f t="shared" si="61"/>
        <v>11002</v>
      </c>
      <c r="E297" s="2" t="str">
        <f t="shared" si="62"/>
        <v>6.</v>
      </c>
      <c r="F297" s="2" t="str">
        <f t="shared" si="63"/>
        <v>12</v>
      </c>
      <c r="G297" s="26" t="str">
        <f t="shared" si="64"/>
        <v>1265</v>
      </c>
      <c r="H297" t="str">
        <f t="shared" si="65"/>
        <v>ŠK Viktoria Žižkov B</v>
      </c>
      <c r="I297" s="2" t="str">
        <f t="shared" si="71"/>
        <v>-</v>
      </c>
      <c r="J297" t="str">
        <f t="shared" si="66"/>
        <v>ŠK Sokol Vyšehrad F</v>
      </c>
      <c r="K297" s="2" t="str">
        <f t="shared" si="67"/>
        <v>čt</v>
      </c>
      <c r="L297" s="5">
        <f t="shared" si="68"/>
        <v>43510</v>
      </c>
      <c r="M297" s="2" t="str">
        <f t="shared" si="69"/>
        <v>18.00</v>
      </c>
      <c r="N297" t="str">
        <f t="shared" si="72"/>
        <v>ano</v>
      </c>
      <c r="Q297" s="16" t="str">
        <f t="shared" si="73"/>
        <v>2019021411012</v>
      </c>
      <c r="S297" s="6">
        <f t="shared" si="74"/>
        <v>1</v>
      </c>
    </row>
    <row r="298" spans="1:19" ht="15">
      <c r="A298">
        <f>MATCH(TRUE,INDEX(vseut,$A297+1):posut,0)+$A297</f>
        <v>289</v>
      </c>
      <c r="B298">
        <f ca="1" t="shared" si="70"/>
        <v>289</v>
      </c>
      <c r="C298" s="26" t="str">
        <f t="shared" si="60"/>
        <v>11006</v>
      </c>
      <c r="D298" s="26" t="str">
        <f t="shared" si="61"/>
        <v>11015</v>
      </c>
      <c r="E298" s="2" t="str">
        <f t="shared" si="62"/>
        <v>6.</v>
      </c>
      <c r="F298" s="2" t="str">
        <f t="shared" si="63"/>
        <v>12</v>
      </c>
      <c r="G298" s="26" t="str">
        <f t="shared" si="64"/>
        <v>1261</v>
      </c>
      <c r="H298" t="str">
        <f t="shared" si="65"/>
        <v>TJ Pankrác E</v>
      </c>
      <c r="I298" s="2" t="str">
        <f t="shared" si="71"/>
        <v>-</v>
      </c>
      <c r="J298" t="str">
        <f t="shared" si="66"/>
        <v>TJ Kobylisy D</v>
      </c>
      <c r="K298" s="2" t="str">
        <f t="shared" si="67"/>
        <v>čt</v>
      </c>
      <c r="L298" s="5">
        <f t="shared" si="68"/>
        <v>43510</v>
      </c>
      <c r="M298" s="2" t="str">
        <f t="shared" si="69"/>
        <v>18.00</v>
      </c>
      <c r="N298" t="str">
        <f t="shared" si="72"/>
        <v>ano</v>
      </c>
      <c r="Q298" s="16" t="str">
        <f t="shared" si="73"/>
        <v>2019021411006</v>
      </c>
      <c r="S298" s="6">
        <f t="shared" si="74"/>
        <v>1</v>
      </c>
    </row>
    <row r="299" spans="1:19" ht="15">
      <c r="A299">
        <f>MATCH(TRUE,INDEX(vseut,$A298+1):posut,0)+$A298</f>
        <v>290</v>
      </c>
      <c r="B299">
        <f ca="1" t="shared" si="70"/>
        <v>290</v>
      </c>
      <c r="C299" s="26" t="str">
        <f t="shared" si="60"/>
        <v>11062</v>
      </c>
      <c r="D299" s="26" t="str">
        <f t="shared" si="61"/>
        <v>11014</v>
      </c>
      <c r="E299" s="2" t="str">
        <f t="shared" si="62"/>
        <v>6.</v>
      </c>
      <c r="F299" s="2" t="str">
        <f t="shared" si="63"/>
        <v>21</v>
      </c>
      <c r="G299" s="26" t="str">
        <f t="shared" si="64"/>
        <v>2161</v>
      </c>
      <c r="H299" t="str">
        <f t="shared" si="65"/>
        <v>Kbel.šach. reprezentace A</v>
      </c>
      <c r="I299" s="2" t="str">
        <f t="shared" si="71"/>
        <v>-</v>
      </c>
      <c r="J299" t="str">
        <f t="shared" si="66"/>
        <v>SK OAZA Praha D</v>
      </c>
      <c r="K299" s="2" t="str">
        <f t="shared" si="67"/>
        <v>čt</v>
      </c>
      <c r="L299" s="5">
        <f t="shared" si="68"/>
        <v>43510</v>
      </c>
      <c r="M299" s="2" t="str">
        <f t="shared" si="69"/>
        <v>18.00</v>
      </c>
      <c r="N299">
        <f t="shared" si="72"/>
      </c>
      <c r="Q299" s="16" t="str">
        <f t="shared" si="73"/>
        <v>2019021411062</v>
      </c>
      <c r="S299" s="6">
        <f t="shared" si="74"/>
        <v>1</v>
      </c>
    </row>
    <row r="300" spans="1:19" ht="15">
      <c r="A300">
        <f>MATCH(TRUE,INDEX(vseut,$A299+1):posut,0)+$A299</f>
        <v>291</v>
      </c>
      <c r="B300">
        <f ca="1" t="shared" si="70"/>
        <v>291</v>
      </c>
      <c r="C300" s="26" t="str">
        <f t="shared" si="60"/>
        <v>11001</v>
      </c>
      <c r="D300" s="26" t="str">
        <f t="shared" si="61"/>
        <v>11011</v>
      </c>
      <c r="E300" s="2" t="str">
        <f t="shared" si="62"/>
        <v>6.</v>
      </c>
      <c r="F300" s="2" t="str">
        <f t="shared" si="63"/>
        <v>21</v>
      </c>
      <c r="G300" s="26" t="str">
        <f t="shared" si="64"/>
        <v>2165</v>
      </c>
      <c r="H300" t="str">
        <f t="shared" si="65"/>
        <v>TJ Bohemians Praha F</v>
      </c>
      <c r="I300" s="2" t="str">
        <f t="shared" si="71"/>
        <v>-</v>
      </c>
      <c r="J300" t="str">
        <f t="shared" si="66"/>
        <v>Sokol Praha Vršovice D</v>
      </c>
      <c r="K300" s="2" t="str">
        <f t="shared" si="67"/>
        <v>čt</v>
      </c>
      <c r="L300" s="5">
        <f t="shared" si="68"/>
        <v>43510</v>
      </c>
      <c r="M300" s="2" t="str">
        <f t="shared" si="69"/>
        <v>18.00</v>
      </c>
      <c r="N300">
        <f t="shared" si="72"/>
      </c>
      <c r="Q300" s="16" t="str">
        <f t="shared" si="73"/>
        <v>2019021411001</v>
      </c>
      <c r="S300" s="6">
        <f t="shared" si="74"/>
        <v>1</v>
      </c>
    </row>
    <row r="301" spans="1:19" ht="15">
      <c r="A301">
        <f>MATCH(TRUE,INDEX(vseut,$A300+1):posut,0)+$A300</f>
        <v>292</v>
      </c>
      <c r="B301">
        <f ca="1" t="shared" si="70"/>
        <v>292</v>
      </c>
      <c r="C301" s="26" t="str">
        <f t="shared" si="60"/>
        <v>11050</v>
      </c>
      <c r="D301" s="26" t="str">
        <f t="shared" si="61"/>
        <v>11028</v>
      </c>
      <c r="E301" s="2" t="str">
        <f t="shared" si="62"/>
        <v>6.</v>
      </c>
      <c r="F301" s="2" t="str">
        <f t="shared" si="63"/>
        <v>21</v>
      </c>
      <c r="G301" s="26" t="str">
        <f t="shared" si="64"/>
        <v>2166</v>
      </c>
      <c r="H301" t="str">
        <f t="shared" si="65"/>
        <v>Unichess Ž</v>
      </c>
      <c r="I301" s="2" t="str">
        <f t="shared" si="71"/>
        <v>-</v>
      </c>
      <c r="J301" t="str">
        <f t="shared" si="66"/>
        <v>GROP - D</v>
      </c>
      <c r="K301" s="2" t="str">
        <f t="shared" si="67"/>
        <v>čt</v>
      </c>
      <c r="L301" s="5">
        <f t="shared" si="68"/>
        <v>43510</v>
      </c>
      <c r="M301" s="2" t="str">
        <f t="shared" si="69"/>
        <v>18.00</v>
      </c>
      <c r="N301">
        <f t="shared" si="72"/>
      </c>
      <c r="Q301" s="16" t="str">
        <f t="shared" si="73"/>
        <v>2019021411050</v>
      </c>
      <c r="S301" s="6">
        <f t="shared" si="74"/>
        <v>1</v>
      </c>
    </row>
    <row r="302" spans="1:19" ht="15">
      <c r="A302">
        <f>MATCH(TRUE,INDEX(vseut,$A301+1):posut,0)+$A301</f>
        <v>293</v>
      </c>
      <c r="B302">
        <f ca="1" t="shared" si="70"/>
        <v>293</v>
      </c>
      <c r="C302" s="26" t="str">
        <f t="shared" si="60"/>
        <v>11063</v>
      </c>
      <c r="D302" s="26" t="str">
        <f t="shared" si="61"/>
        <v>11053</v>
      </c>
      <c r="E302" s="2" t="str">
        <f t="shared" si="62"/>
        <v>6.</v>
      </c>
      <c r="F302" s="2" t="str">
        <f t="shared" si="63"/>
        <v>32</v>
      </c>
      <c r="G302" s="26" t="str">
        <f t="shared" si="64"/>
        <v>3262</v>
      </c>
      <c r="H302" t="str">
        <f t="shared" si="65"/>
        <v>Šachový klub Praha 4 "B"</v>
      </c>
      <c r="I302" s="2" t="str">
        <f t="shared" si="71"/>
        <v>-</v>
      </c>
      <c r="J302" t="str">
        <f t="shared" si="66"/>
        <v>SK Lokomotiva Radlice B</v>
      </c>
      <c r="K302" s="2" t="str">
        <f t="shared" si="67"/>
        <v>čt</v>
      </c>
      <c r="L302" s="5">
        <f t="shared" si="68"/>
        <v>43510</v>
      </c>
      <c r="M302" s="2" t="str">
        <f t="shared" si="69"/>
        <v>18.00</v>
      </c>
      <c r="N302">
        <f t="shared" si="72"/>
      </c>
      <c r="Q302" s="16" t="str">
        <f t="shared" si="73"/>
        <v>2019021411063</v>
      </c>
      <c r="S302" s="6">
        <f t="shared" si="74"/>
        <v>1</v>
      </c>
    </row>
    <row r="303" spans="1:19" ht="15">
      <c r="A303">
        <f>MATCH(TRUE,INDEX(vseut,$A302+1):posut,0)+$A302</f>
        <v>294</v>
      </c>
      <c r="B303">
        <f ca="1" t="shared" si="70"/>
        <v>294</v>
      </c>
      <c r="C303" s="26" t="str">
        <f t="shared" si="60"/>
        <v>11002</v>
      </c>
      <c r="D303" s="26" t="str">
        <f t="shared" si="61"/>
        <v>11055</v>
      </c>
      <c r="E303" s="2" t="str">
        <f t="shared" si="62"/>
        <v>6.</v>
      </c>
      <c r="F303" s="2" t="str">
        <f t="shared" si="63"/>
        <v>32</v>
      </c>
      <c r="G303" s="26" t="str">
        <f t="shared" si="64"/>
        <v>3265</v>
      </c>
      <c r="H303" t="str">
        <f t="shared" si="65"/>
        <v>ŠK Sokol Vyšehrad J</v>
      </c>
      <c r="I303" s="2" t="str">
        <f t="shared" si="71"/>
        <v>-</v>
      </c>
      <c r="J303" t="str">
        <f t="shared" si="66"/>
        <v>Dukla F</v>
      </c>
      <c r="K303" s="2" t="str">
        <f t="shared" si="67"/>
        <v>čt</v>
      </c>
      <c r="L303" s="5">
        <f t="shared" si="68"/>
        <v>43510</v>
      </c>
      <c r="M303" s="2" t="str">
        <f t="shared" si="69"/>
        <v>18.00</v>
      </c>
      <c r="N303">
        <f t="shared" si="72"/>
      </c>
      <c r="Q303" s="16" t="str">
        <f t="shared" si="73"/>
        <v>2019021411002</v>
      </c>
      <c r="S303" s="6">
        <f t="shared" si="74"/>
        <v>1</v>
      </c>
    </row>
    <row r="304" spans="1:19" ht="15">
      <c r="A304">
        <f>MATCH(TRUE,INDEX(vseut,$A303+1):posut,0)+$A303</f>
        <v>295</v>
      </c>
      <c r="B304">
        <f ca="1" t="shared" si="70"/>
        <v>295</v>
      </c>
      <c r="C304" s="26" t="str">
        <f t="shared" si="60"/>
        <v>11014</v>
      </c>
      <c r="D304" s="26" t="str">
        <f t="shared" si="61"/>
        <v>11032</v>
      </c>
      <c r="E304" s="2" t="str">
        <f t="shared" si="62"/>
        <v>6.</v>
      </c>
      <c r="F304" s="2" t="str">
        <f t="shared" si="63"/>
        <v>33</v>
      </c>
      <c r="G304" s="26" t="str">
        <f t="shared" si="64"/>
        <v>3364</v>
      </c>
      <c r="H304" t="str">
        <f t="shared" si="65"/>
        <v>SK OAZA Praha E</v>
      </c>
      <c r="I304" s="2" t="str">
        <f t="shared" si="71"/>
        <v>-</v>
      </c>
      <c r="J304" t="str">
        <f t="shared" si="66"/>
        <v>DDM Praha 6 C</v>
      </c>
      <c r="K304" s="2" t="str">
        <f t="shared" si="67"/>
        <v>čt</v>
      </c>
      <c r="L304" s="5">
        <f t="shared" si="68"/>
        <v>43510</v>
      </c>
      <c r="M304" s="2" t="str">
        <f t="shared" si="69"/>
        <v>18.00</v>
      </c>
      <c r="N304" t="str">
        <f t="shared" si="72"/>
        <v>ano</v>
      </c>
      <c r="Q304" s="16" t="str">
        <f t="shared" si="73"/>
        <v>2019021411014</v>
      </c>
      <c r="S304" s="6">
        <f t="shared" si="74"/>
        <v>2</v>
      </c>
    </row>
    <row r="305" spans="1:19" ht="15">
      <c r="A305">
        <f>MATCH(TRUE,INDEX(vseut,$A304+1):posut,0)+$A304</f>
        <v>296</v>
      </c>
      <c r="B305">
        <f ca="1" t="shared" si="70"/>
        <v>296</v>
      </c>
      <c r="C305" s="26" t="str">
        <f t="shared" si="60"/>
        <v>11008</v>
      </c>
      <c r="D305" s="26" t="str">
        <f t="shared" si="61"/>
        <v>11016</v>
      </c>
      <c r="E305" s="2" t="str">
        <f t="shared" si="62"/>
        <v>6.</v>
      </c>
      <c r="F305" s="2" t="str">
        <f t="shared" si="63"/>
        <v>33</v>
      </c>
      <c r="G305" s="26" t="str">
        <f t="shared" si="64"/>
        <v>3365</v>
      </c>
      <c r="H305" t="str">
        <f t="shared" si="65"/>
        <v>USK Praha C</v>
      </c>
      <c r="I305" s="2" t="str">
        <f t="shared" si="71"/>
        <v>-</v>
      </c>
      <c r="J305" t="str">
        <f t="shared" si="66"/>
        <v>ŠO Praga Praha E</v>
      </c>
      <c r="K305" s="2" t="str">
        <f t="shared" si="67"/>
        <v>čt</v>
      </c>
      <c r="L305" s="5">
        <f t="shared" si="68"/>
        <v>43510</v>
      </c>
      <c r="M305" s="2" t="str">
        <f t="shared" si="69"/>
        <v>18.30</v>
      </c>
      <c r="N305">
        <f t="shared" si="72"/>
      </c>
      <c r="Q305" s="16" t="str">
        <f t="shared" si="73"/>
        <v>2019021411008</v>
      </c>
      <c r="S305" s="6">
        <f t="shared" si="74"/>
        <v>1</v>
      </c>
    </row>
    <row r="306" spans="1:19" ht="15">
      <c r="A306">
        <f>MATCH(TRUE,INDEX(vseut,$A305+1):posut,0)+$A305</f>
        <v>297</v>
      </c>
      <c r="B306">
        <f ca="1" t="shared" si="70"/>
        <v>297</v>
      </c>
      <c r="C306" s="26" t="str">
        <f t="shared" si="60"/>
        <v>11011</v>
      </c>
      <c r="D306" s="26" t="str">
        <f t="shared" si="61"/>
        <v>11051</v>
      </c>
      <c r="E306" s="2" t="str">
        <f t="shared" si="62"/>
        <v>6.</v>
      </c>
      <c r="F306" s="2" t="str">
        <f t="shared" si="63"/>
        <v>34</v>
      </c>
      <c r="G306" s="26" t="str">
        <f t="shared" si="64"/>
        <v>3463</v>
      </c>
      <c r="H306" t="str">
        <f t="shared" si="65"/>
        <v>Sokol Praha Vršovice G</v>
      </c>
      <c r="I306" s="2" t="str">
        <f t="shared" si="71"/>
        <v>-</v>
      </c>
      <c r="J306" t="str">
        <f t="shared" si="66"/>
        <v>Šachový klub Bohnice - C</v>
      </c>
      <c r="K306" s="2" t="str">
        <f t="shared" si="67"/>
        <v>čt</v>
      </c>
      <c r="L306" s="5">
        <f t="shared" si="68"/>
        <v>43510</v>
      </c>
      <c r="M306" s="2" t="str">
        <f t="shared" si="69"/>
        <v>17.30</v>
      </c>
      <c r="N306">
        <f t="shared" si="72"/>
      </c>
      <c r="Q306" s="16" t="str">
        <f t="shared" si="73"/>
        <v>2019021411011</v>
      </c>
      <c r="S306" s="6">
        <f t="shared" si="74"/>
        <v>1</v>
      </c>
    </row>
    <row r="307" spans="1:19" ht="15">
      <c r="A307">
        <f>MATCH(TRUE,INDEX(vseut,$A306+1):posut,0)+$A306</f>
        <v>298</v>
      </c>
      <c r="B307">
        <f ca="1" t="shared" si="70"/>
        <v>298</v>
      </c>
      <c r="C307" s="26" t="str">
        <f t="shared" si="60"/>
        <v>11051</v>
      </c>
      <c r="D307" s="26" t="str">
        <f t="shared" si="61"/>
        <v>11028</v>
      </c>
      <c r="E307" s="2" t="str">
        <f t="shared" si="62"/>
        <v>6.</v>
      </c>
      <c r="F307" s="2" t="str">
        <f t="shared" si="63"/>
        <v>12</v>
      </c>
      <c r="G307" s="26" t="str">
        <f t="shared" si="64"/>
        <v>1264</v>
      </c>
      <c r="H307" t="str">
        <f t="shared" si="65"/>
        <v>Šachový klub Bohnice - A</v>
      </c>
      <c r="I307" s="2" t="str">
        <f t="shared" si="71"/>
        <v>-</v>
      </c>
      <c r="J307" t="str">
        <f t="shared" si="66"/>
        <v>GROP Classical Chess</v>
      </c>
      <c r="K307" s="2" t="str">
        <f t="shared" si="67"/>
        <v>pá</v>
      </c>
      <c r="L307" s="5">
        <f t="shared" si="68"/>
        <v>43511</v>
      </c>
      <c r="M307" s="2" t="str">
        <f t="shared" si="69"/>
        <v>17.30</v>
      </c>
      <c r="N307" t="str">
        <f t="shared" si="72"/>
        <v>ano</v>
      </c>
      <c r="Q307" s="16" t="str">
        <f t="shared" si="73"/>
        <v>2019021511051</v>
      </c>
      <c r="S307" s="6">
        <f t="shared" si="74"/>
        <v>1</v>
      </c>
    </row>
    <row r="308" spans="1:19" ht="15">
      <c r="A308">
        <f>MATCH(TRUE,INDEX(vseut,$A307+1):posut,0)+$A307</f>
        <v>299</v>
      </c>
      <c r="B308">
        <f ca="1" t="shared" si="70"/>
        <v>299</v>
      </c>
      <c r="C308" s="26" t="str">
        <f t="shared" si="60"/>
        <v>11002</v>
      </c>
      <c r="D308" s="26" t="str">
        <f t="shared" si="61"/>
        <v>11050</v>
      </c>
      <c r="E308" s="2" t="str">
        <f t="shared" si="62"/>
        <v>6.</v>
      </c>
      <c r="F308" s="2" t="str">
        <f t="shared" si="63"/>
        <v>33</v>
      </c>
      <c r="G308" s="26" t="str">
        <f t="shared" si="64"/>
        <v>3366</v>
      </c>
      <c r="H308" t="str">
        <f t="shared" si="65"/>
        <v>ŠK Sokol Vyšehrad I</v>
      </c>
      <c r="I308" s="2" t="str">
        <f t="shared" si="71"/>
        <v>-</v>
      </c>
      <c r="J308" t="str">
        <f t="shared" si="66"/>
        <v>Unichess G</v>
      </c>
      <c r="K308" s="2" t="str">
        <f t="shared" si="67"/>
        <v>pá</v>
      </c>
      <c r="L308" s="5">
        <f t="shared" si="68"/>
        <v>43511</v>
      </c>
      <c r="M308" s="2" t="str">
        <f t="shared" si="69"/>
        <v>18.00</v>
      </c>
      <c r="N308">
        <f t="shared" si="72"/>
      </c>
      <c r="Q308" s="16" t="str">
        <f t="shared" si="73"/>
        <v>2019021511002</v>
      </c>
      <c r="S308" s="6">
        <f t="shared" si="74"/>
        <v>1</v>
      </c>
    </row>
    <row r="309" spans="1:19" ht="15">
      <c r="A309">
        <f>MATCH(TRUE,INDEX(vseut,$A308+1):posut,0)+$A308</f>
        <v>300</v>
      </c>
      <c r="B309">
        <f ca="1" t="shared" si="70"/>
        <v>300</v>
      </c>
      <c r="C309" s="26" t="str">
        <f t="shared" si="60"/>
        <v>11055</v>
      </c>
      <c r="D309" s="26" t="str">
        <f t="shared" si="61"/>
        <v>11001</v>
      </c>
      <c r="E309" s="2" t="str">
        <f t="shared" si="62"/>
        <v>7.</v>
      </c>
      <c r="F309" s="2" t="str">
        <f t="shared" si="63"/>
        <v>01</v>
      </c>
      <c r="G309" s="26" t="str">
        <f t="shared" si="64"/>
        <v>0177</v>
      </c>
      <c r="H309" t="str">
        <f t="shared" si="65"/>
        <v>Dukla B</v>
      </c>
      <c r="I309" s="2" t="str">
        <f t="shared" si="71"/>
        <v>-</v>
      </c>
      <c r="J309" t="str">
        <f t="shared" si="66"/>
        <v>TJ Bohemians Praha B</v>
      </c>
      <c r="K309" s="2" t="str">
        <f t="shared" si="67"/>
        <v>po</v>
      </c>
      <c r="L309" s="5">
        <f t="shared" si="68"/>
        <v>43514</v>
      </c>
      <c r="M309" s="2" t="str">
        <f t="shared" si="69"/>
        <v>18.00</v>
      </c>
      <c r="N309" t="str">
        <f t="shared" si="72"/>
        <v>ano</v>
      </c>
      <c r="Q309" s="16" t="str">
        <f t="shared" si="73"/>
        <v>2019021811055</v>
      </c>
      <c r="S309" s="6">
        <f t="shared" si="74"/>
        <v>1</v>
      </c>
    </row>
    <row r="310" spans="1:19" ht="15">
      <c r="A310">
        <f>MATCH(TRUE,INDEX(vseut,$A309+1):posut,0)+$A309</f>
        <v>301</v>
      </c>
      <c r="B310">
        <f ca="1" t="shared" si="70"/>
        <v>301</v>
      </c>
      <c r="C310" s="26" t="str">
        <f t="shared" si="60"/>
        <v>11028</v>
      </c>
      <c r="D310" s="26" t="str">
        <f t="shared" si="61"/>
        <v>11012</v>
      </c>
      <c r="E310" s="2" t="str">
        <f t="shared" si="62"/>
        <v>7.</v>
      </c>
      <c r="F310" s="2" t="str">
        <f t="shared" si="63"/>
        <v>12</v>
      </c>
      <c r="G310" s="26" t="str">
        <f t="shared" si="64"/>
        <v>1273</v>
      </c>
      <c r="H310" t="str">
        <f t="shared" si="65"/>
        <v>GROP Classical Chess</v>
      </c>
      <c r="I310" s="2" t="str">
        <f t="shared" si="71"/>
        <v>-</v>
      </c>
      <c r="J310" t="str">
        <f t="shared" si="66"/>
        <v>ŠK Viktoria Žižkov B</v>
      </c>
      <c r="K310" s="2" t="str">
        <f t="shared" si="67"/>
        <v>po</v>
      </c>
      <c r="L310" s="5">
        <f t="shared" si="68"/>
        <v>43514</v>
      </c>
      <c r="M310" s="2" t="str">
        <f t="shared" si="69"/>
        <v>18.00</v>
      </c>
      <c r="N310" t="str">
        <f t="shared" si="72"/>
        <v>ano</v>
      </c>
      <c r="Q310" s="16" t="str">
        <f t="shared" si="73"/>
        <v>2019021811028</v>
      </c>
      <c r="S310" s="6">
        <f t="shared" si="74"/>
        <v>1</v>
      </c>
    </row>
    <row r="311" spans="1:19" ht="15">
      <c r="A311">
        <f>MATCH(TRUE,INDEX(vseut,$A310+1):posut,0)+$A310</f>
        <v>302</v>
      </c>
      <c r="B311">
        <f ca="1" t="shared" si="70"/>
        <v>302</v>
      </c>
      <c r="C311" s="26" t="str">
        <f t="shared" si="60"/>
        <v>11002</v>
      </c>
      <c r="D311" s="26" t="str">
        <f t="shared" si="61"/>
        <v>11014</v>
      </c>
      <c r="E311" s="2" t="str">
        <f t="shared" si="62"/>
        <v>7.</v>
      </c>
      <c r="F311" s="2" t="str">
        <f t="shared" si="63"/>
        <v>12</v>
      </c>
      <c r="G311" s="26" t="str">
        <f t="shared" si="64"/>
        <v>1272</v>
      </c>
      <c r="H311" t="str">
        <f t="shared" si="65"/>
        <v>ŠK Sokol Vyšehrad F</v>
      </c>
      <c r="I311" s="2" t="str">
        <f t="shared" si="71"/>
        <v>-</v>
      </c>
      <c r="J311" t="str">
        <f t="shared" si="66"/>
        <v>SK OAZA Praha C</v>
      </c>
      <c r="K311" s="2" t="str">
        <f t="shared" si="67"/>
        <v>po</v>
      </c>
      <c r="L311" s="5">
        <f t="shared" si="68"/>
        <v>43514</v>
      </c>
      <c r="M311" s="2" t="str">
        <f t="shared" si="69"/>
        <v>18.00</v>
      </c>
      <c r="N311" t="str">
        <f t="shared" si="72"/>
        <v>ano</v>
      </c>
      <c r="Q311" s="16" t="str">
        <f t="shared" si="73"/>
        <v>2019021811002</v>
      </c>
      <c r="S311" s="6">
        <f t="shared" si="74"/>
        <v>1</v>
      </c>
    </row>
    <row r="312" spans="1:19" ht="15">
      <c r="A312">
        <f>MATCH(TRUE,INDEX(vseut,$A311+1):posut,0)+$A311</f>
        <v>303</v>
      </c>
      <c r="B312">
        <f ca="1" t="shared" si="70"/>
        <v>303</v>
      </c>
      <c r="C312" s="26" t="str">
        <f t="shared" si="60"/>
        <v>11004</v>
      </c>
      <c r="D312" s="26" t="str">
        <f t="shared" si="61"/>
        <v>11016</v>
      </c>
      <c r="E312" s="2" t="str">
        <f t="shared" si="62"/>
        <v>7.</v>
      </c>
      <c r="F312" s="2" t="str">
        <f t="shared" si="63"/>
        <v>31</v>
      </c>
      <c r="G312" s="26" t="str">
        <f t="shared" si="64"/>
        <v>3176</v>
      </c>
      <c r="H312" t="str">
        <f t="shared" si="65"/>
        <v>ŠK DP Praha G</v>
      </c>
      <c r="I312" s="2" t="str">
        <f t="shared" si="71"/>
        <v>-</v>
      </c>
      <c r="J312" t="str">
        <f t="shared" si="66"/>
        <v>ŠO Praga Praha D</v>
      </c>
      <c r="K312" s="2" t="str">
        <f t="shared" si="67"/>
        <v>po</v>
      </c>
      <c r="L312" s="5">
        <f t="shared" si="68"/>
        <v>43514</v>
      </c>
      <c r="M312" s="2" t="str">
        <f t="shared" si="69"/>
        <v>17.30</v>
      </c>
      <c r="N312" t="str">
        <f t="shared" si="72"/>
        <v>ano</v>
      </c>
      <c r="Q312" s="16" t="str">
        <f t="shared" si="73"/>
        <v>2019021811004</v>
      </c>
      <c r="S312" s="6">
        <f t="shared" si="74"/>
        <v>2</v>
      </c>
    </row>
    <row r="313" spans="1:19" ht="15">
      <c r="A313">
        <f>MATCH(TRUE,INDEX(vseut,$A312+1):posut,0)+$A312</f>
        <v>304</v>
      </c>
      <c r="B313">
        <f ca="1" t="shared" si="70"/>
        <v>304</v>
      </c>
      <c r="C313" s="26" t="str">
        <f t="shared" si="60"/>
        <v>11058</v>
      </c>
      <c r="D313" s="26" t="str">
        <f t="shared" si="61"/>
        <v>11051</v>
      </c>
      <c r="E313" s="2" t="str">
        <f t="shared" si="62"/>
        <v>7.</v>
      </c>
      <c r="F313" s="2" t="str">
        <f t="shared" si="63"/>
        <v>31</v>
      </c>
      <c r="G313" s="26" t="str">
        <f t="shared" si="64"/>
        <v>3174</v>
      </c>
      <c r="H313" t="str">
        <f t="shared" si="65"/>
        <v>ŠK Mlejn A</v>
      </c>
      <c r="I313" s="2" t="str">
        <f t="shared" si="71"/>
        <v>-</v>
      </c>
      <c r="J313" t="str">
        <f t="shared" si="66"/>
        <v>Šachový klub Bohnice - D</v>
      </c>
      <c r="K313" s="2" t="str">
        <f t="shared" si="67"/>
        <v>po</v>
      </c>
      <c r="L313" s="5">
        <f t="shared" si="68"/>
        <v>43514</v>
      </c>
      <c r="M313" s="2" t="str">
        <f t="shared" si="69"/>
        <v>17.30</v>
      </c>
      <c r="N313">
        <f t="shared" si="72"/>
      </c>
      <c r="Q313" s="16" t="str">
        <f t="shared" si="73"/>
        <v>2019021811058</v>
      </c>
      <c r="S313" s="6">
        <f t="shared" si="74"/>
        <v>1</v>
      </c>
    </row>
    <row r="314" spans="1:19" ht="15">
      <c r="A314">
        <f>MATCH(TRUE,INDEX(vseut,$A313+1):posut,0)+$A313</f>
        <v>305</v>
      </c>
      <c r="B314">
        <f ca="1" t="shared" si="70"/>
        <v>305</v>
      </c>
      <c r="C314" s="26" t="str">
        <f t="shared" si="60"/>
        <v>11001</v>
      </c>
      <c r="D314" s="26" t="str">
        <f t="shared" si="61"/>
        <v>11014</v>
      </c>
      <c r="E314" s="2" t="str">
        <f t="shared" si="62"/>
        <v>7.</v>
      </c>
      <c r="F314" s="2" t="str">
        <f t="shared" si="63"/>
        <v>31</v>
      </c>
      <c r="G314" s="26" t="str">
        <f t="shared" si="64"/>
        <v>3172</v>
      </c>
      <c r="H314" t="str">
        <f t="shared" si="65"/>
        <v>TJ Bohemians Praha H</v>
      </c>
      <c r="I314" s="2" t="str">
        <f t="shared" si="71"/>
        <v>-</v>
      </c>
      <c r="J314" t="str">
        <f t="shared" si="66"/>
        <v>SK OAZA Praha G</v>
      </c>
      <c r="K314" s="2" t="str">
        <f t="shared" si="67"/>
        <v>po</v>
      </c>
      <c r="L314" s="5">
        <f t="shared" si="68"/>
        <v>43514</v>
      </c>
      <c r="M314" s="2" t="str">
        <f t="shared" si="69"/>
        <v>18.00</v>
      </c>
      <c r="N314">
        <f t="shared" si="72"/>
      </c>
      <c r="Q314" s="16" t="str">
        <f t="shared" si="73"/>
        <v>2019021811001</v>
      </c>
      <c r="S314" s="6">
        <f t="shared" si="74"/>
        <v>1</v>
      </c>
    </row>
    <row r="315" spans="1:19" ht="15">
      <c r="A315">
        <f>MATCH(TRUE,INDEX(vseut,$A314+1):posut,0)+$A314</f>
        <v>306</v>
      </c>
      <c r="B315">
        <f ca="1" t="shared" si="70"/>
        <v>306</v>
      </c>
      <c r="C315" s="26" t="str">
        <f t="shared" si="60"/>
        <v>11015</v>
      </c>
      <c r="D315" s="26" t="str">
        <f t="shared" si="61"/>
        <v>11028</v>
      </c>
      <c r="E315" s="2" t="str">
        <f t="shared" si="62"/>
        <v>7.</v>
      </c>
      <c r="F315" s="2" t="str">
        <f t="shared" si="63"/>
        <v>31</v>
      </c>
      <c r="G315" s="26" t="str">
        <f t="shared" si="64"/>
        <v>3171</v>
      </c>
      <c r="H315" t="str">
        <f t="shared" si="65"/>
        <v>TJ Kobylisy F</v>
      </c>
      <c r="I315" s="2" t="str">
        <f t="shared" si="71"/>
        <v>-</v>
      </c>
      <c r="J315" t="str">
        <f t="shared" si="66"/>
        <v>GROP - F</v>
      </c>
      <c r="K315" s="2" t="str">
        <f t="shared" si="67"/>
        <v>po</v>
      </c>
      <c r="L315" s="5">
        <f t="shared" si="68"/>
        <v>43514</v>
      </c>
      <c r="M315" s="2" t="str">
        <f t="shared" si="69"/>
        <v>18.00</v>
      </c>
      <c r="N315">
        <f t="shared" si="72"/>
      </c>
      <c r="Q315" s="16" t="str">
        <f t="shared" si="73"/>
        <v>2019021811015</v>
      </c>
      <c r="S315" s="6">
        <f t="shared" si="74"/>
        <v>1</v>
      </c>
    </row>
    <row r="316" spans="1:19" ht="15">
      <c r="A316">
        <f>MATCH(TRUE,INDEX(vseut,$A315+1):posut,0)+$A315</f>
        <v>307</v>
      </c>
      <c r="B316">
        <f ca="1" t="shared" si="70"/>
        <v>307</v>
      </c>
      <c r="C316" s="26" t="str">
        <f t="shared" si="60"/>
        <v>11053</v>
      </c>
      <c r="D316" s="26" t="str">
        <f t="shared" si="61"/>
        <v>11020</v>
      </c>
      <c r="E316" s="2" t="str">
        <f t="shared" si="62"/>
        <v>7.</v>
      </c>
      <c r="F316" s="2" t="str">
        <f t="shared" si="63"/>
        <v>32</v>
      </c>
      <c r="G316" s="26" t="str">
        <f t="shared" si="64"/>
        <v>3275</v>
      </c>
      <c r="H316" t="str">
        <f t="shared" si="65"/>
        <v>SK Lokomotiva Radlice B</v>
      </c>
      <c r="I316" s="2" t="str">
        <f t="shared" si="71"/>
        <v>-</v>
      </c>
      <c r="J316" t="str">
        <f t="shared" si="66"/>
        <v>ŠK Mahrla C</v>
      </c>
      <c r="K316" s="2" t="str">
        <f t="shared" si="67"/>
        <v>po</v>
      </c>
      <c r="L316" s="5">
        <f t="shared" si="68"/>
        <v>43514</v>
      </c>
      <c r="M316" s="2" t="str">
        <f t="shared" si="69"/>
        <v>18.00</v>
      </c>
      <c r="N316">
        <f t="shared" si="72"/>
      </c>
      <c r="Q316" s="16" t="str">
        <f t="shared" si="73"/>
        <v>2019021811053</v>
      </c>
      <c r="S316" s="6">
        <f t="shared" si="74"/>
        <v>1</v>
      </c>
    </row>
    <row r="317" spans="1:19" ht="15">
      <c r="A317">
        <f>MATCH(TRUE,INDEX(vseut,$A316+1):posut,0)+$A316</f>
        <v>308</v>
      </c>
      <c r="B317">
        <f ca="1" t="shared" si="70"/>
        <v>308</v>
      </c>
      <c r="C317" s="26" t="str">
        <f t="shared" si="60"/>
        <v>11004</v>
      </c>
      <c r="D317" s="26" t="str">
        <f t="shared" si="61"/>
        <v>11029</v>
      </c>
      <c r="E317" s="2" t="str">
        <f t="shared" si="62"/>
        <v>6.</v>
      </c>
      <c r="F317" s="2" t="str">
        <f t="shared" si="63"/>
        <v>32</v>
      </c>
      <c r="G317" s="26" t="str">
        <f t="shared" si="64"/>
        <v>3266</v>
      </c>
      <c r="H317" t="str">
        <f t="shared" si="65"/>
        <v>ŠK DP Praha H - PORG</v>
      </c>
      <c r="I317" s="2" t="str">
        <f t="shared" si="71"/>
        <v>-</v>
      </c>
      <c r="J317" t="str">
        <f t="shared" si="66"/>
        <v>ŠK Smíchov C</v>
      </c>
      <c r="K317" s="2" t="str">
        <f t="shared" si="67"/>
        <v>po</v>
      </c>
      <c r="L317" s="5">
        <f t="shared" si="68"/>
        <v>43514</v>
      </c>
      <c r="M317" s="2" t="str">
        <f t="shared" si="69"/>
        <v>17.30</v>
      </c>
      <c r="N317" t="str">
        <f t="shared" si="72"/>
        <v>ano</v>
      </c>
      <c r="Q317" s="16" t="str">
        <f t="shared" si="73"/>
        <v>2019021811004</v>
      </c>
      <c r="S317" s="6">
        <f t="shared" si="74"/>
        <v>2</v>
      </c>
    </row>
    <row r="318" spans="1:19" ht="15">
      <c r="A318">
        <f>MATCH(TRUE,INDEX(vseut,$A317+1):posut,0)+$A317</f>
        <v>309</v>
      </c>
      <c r="B318">
        <f ca="1" t="shared" si="70"/>
        <v>309</v>
      </c>
      <c r="C318" s="26" t="str">
        <f t="shared" si="60"/>
        <v>11012</v>
      </c>
      <c r="D318" s="26" t="str">
        <f t="shared" si="61"/>
        <v>11011</v>
      </c>
      <c r="E318" s="2" t="str">
        <f t="shared" si="62"/>
        <v>7.</v>
      </c>
      <c r="F318" s="2" t="str">
        <f t="shared" si="63"/>
        <v>33</v>
      </c>
      <c r="G318" s="26" t="str">
        <f t="shared" si="64"/>
        <v>3375</v>
      </c>
      <c r="H318" t="str">
        <f t="shared" si="65"/>
        <v>ŠK Viktoria Žižkov D</v>
      </c>
      <c r="I318" s="2" t="str">
        <f t="shared" si="71"/>
        <v>-</v>
      </c>
      <c r="J318" t="str">
        <f t="shared" si="66"/>
        <v>Sokol Praha Vršovice F</v>
      </c>
      <c r="K318" s="2" t="str">
        <f t="shared" si="67"/>
        <v>po</v>
      </c>
      <c r="L318" s="5">
        <f t="shared" si="68"/>
        <v>43514</v>
      </c>
      <c r="M318" s="2" t="str">
        <f t="shared" si="69"/>
        <v>18.00</v>
      </c>
      <c r="N318">
        <f t="shared" si="72"/>
      </c>
      <c r="Q318" s="16" t="str">
        <f t="shared" si="73"/>
        <v>2019021811012</v>
      </c>
      <c r="S318" s="6">
        <f t="shared" si="74"/>
        <v>1</v>
      </c>
    </row>
    <row r="319" spans="1:19" ht="15">
      <c r="A319">
        <f>MATCH(TRUE,INDEX(vseut,$A318+1):posut,0)+$A318</f>
        <v>310</v>
      </c>
      <c r="B319">
        <f ca="1" t="shared" si="70"/>
        <v>310</v>
      </c>
      <c r="C319" s="26" t="str">
        <f t="shared" si="60"/>
        <v>11006</v>
      </c>
      <c r="D319" s="26" t="str">
        <f t="shared" si="61"/>
        <v>11011</v>
      </c>
      <c r="E319" s="2" t="str">
        <f t="shared" si="62"/>
        <v>7.</v>
      </c>
      <c r="F319" s="2" t="str">
        <f t="shared" si="63"/>
        <v>34</v>
      </c>
      <c r="G319" s="26" t="str">
        <f t="shared" si="64"/>
        <v>3475</v>
      </c>
      <c r="H319" t="str">
        <f t="shared" si="65"/>
        <v>TJ Pankrác G</v>
      </c>
      <c r="I319" s="2" t="str">
        <f t="shared" si="71"/>
        <v>-</v>
      </c>
      <c r="J319" t="str">
        <f t="shared" si="66"/>
        <v>Sokol Praha Vršovice G</v>
      </c>
      <c r="K319" s="2" t="str">
        <f t="shared" si="67"/>
        <v>po</v>
      </c>
      <c r="L319" s="5">
        <f t="shared" si="68"/>
        <v>43514</v>
      </c>
      <c r="M319" s="2" t="str">
        <f t="shared" si="69"/>
        <v>17.30</v>
      </c>
      <c r="N319">
        <f t="shared" si="72"/>
      </c>
      <c r="Q319" s="16" t="str">
        <f t="shared" si="73"/>
        <v>2019021811006</v>
      </c>
      <c r="S319" s="6">
        <f t="shared" si="74"/>
        <v>1</v>
      </c>
    </row>
    <row r="320" spans="1:19" ht="15">
      <c r="A320">
        <f>MATCH(TRUE,INDEX(vseut,$A319+1):posut,0)+$A319</f>
        <v>311</v>
      </c>
      <c r="B320">
        <f ca="1" t="shared" si="70"/>
        <v>311</v>
      </c>
      <c r="C320" s="26" t="str">
        <f t="shared" si="60"/>
        <v>11028</v>
      </c>
      <c r="D320" s="26" t="str">
        <f t="shared" si="61"/>
        <v>11012</v>
      </c>
      <c r="E320" s="2" t="str">
        <f t="shared" si="62"/>
        <v>7.</v>
      </c>
      <c r="F320" s="2" t="str">
        <f t="shared" si="63"/>
        <v>01</v>
      </c>
      <c r="G320" s="26" t="str">
        <f t="shared" si="64"/>
        <v>0173</v>
      </c>
      <c r="H320" t="str">
        <f t="shared" si="65"/>
        <v>GROP - B</v>
      </c>
      <c r="I320" s="2" t="str">
        <f t="shared" si="71"/>
        <v>-</v>
      </c>
      <c r="J320" t="str">
        <f t="shared" si="66"/>
        <v>ŠK Viktoria Žižkov A</v>
      </c>
      <c r="K320" s="2" t="str">
        <f t="shared" si="67"/>
        <v>út</v>
      </c>
      <c r="L320" s="5">
        <f t="shared" si="68"/>
        <v>43515</v>
      </c>
      <c r="M320" s="2" t="str">
        <f t="shared" si="69"/>
        <v>18.00</v>
      </c>
      <c r="N320" t="str">
        <f t="shared" si="72"/>
        <v>ano</v>
      </c>
      <c r="Q320" s="16" t="str">
        <f t="shared" si="73"/>
        <v>2019021911028</v>
      </c>
      <c r="S320" s="6">
        <f t="shared" si="74"/>
        <v>1</v>
      </c>
    </row>
    <row r="321" spans="1:19" ht="15">
      <c r="A321">
        <f>MATCH(TRUE,INDEX(vseut,$A320+1):posut,0)+$A320</f>
        <v>312</v>
      </c>
      <c r="B321">
        <f ca="1" t="shared" si="70"/>
        <v>312</v>
      </c>
      <c r="C321" s="26" t="str">
        <f t="shared" si="60"/>
        <v>11011</v>
      </c>
      <c r="D321" s="26" t="str">
        <f t="shared" si="61"/>
        <v>11055</v>
      </c>
      <c r="E321" s="2" t="str">
        <f t="shared" si="62"/>
        <v>7.</v>
      </c>
      <c r="F321" s="2" t="str">
        <f t="shared" si="63"/>
        <v>11</v>
      </c>
      <c r="G321" s="26" t="str">
        <f t="shared" si="64"/>
        <v>1172</v>
      </c>
      <c r="H321" t="str">
        <f t="shared" si="65"/>
        <v>Sokol Praha Vršovice C</v>
      </c>
      <c r="I321" s="2" t="str">
        <f t="shared" si="71"/>
        <v>-</v>
      </c>
      <c r="J321" t="str">
        <f t="shared" si="66"/>
        <v>Dukla D</v>
      </c>
      <c r="K321" s="2" t="str">
        <f t="shared" si="67"/>
        <v>út</v>
      </c>
      <c r="L321" s="5">
        <f t="shared" si="68"/>
        <v>43515</v>
      </c>
      <c r="M321" s="2" t="str">
        <f t="shared" si="69"/>
        <v>17.30</v>
      </c>
      <c r="N321" t="str">
        <f t="shared" si="72"/>
        <v>ano</v>
      </c>
      <c r="Q321" s="16" t="str">
        <f t="shared" si="73"/>
        <v>2019021911011</v>
      </c>
      <c r="S321" s="6">
        <f t="shared" si="74"/>
        <v>2</v>
      </c>
    </row>
    <row r="322" spans="1:19" ht="15">
      <c r="A322">
        <f>MATCH(TRUE,INDEX(vseut,$A321+1):posut,0)+$A321</f>
        <v>313</v>
      </c>
      <c r="B322">
        <f ca="1" t="shared" si="70"/>
        <v>313</v>
      </c>
      <c r="C322" s="26" t="str">
        <f t="shared" si="60"/>
        <v>11016</v>
      </c>
      <c r="D322" s="26" t="str">
        <f t="shared" si="61"/>
        <v>11002</v>
      </c>
      <c r="E322" s="2" t="str">
        <f t="shared" si="62"/>
        <v>7.</v>
      </c>
      <c r="F322" s="2" t="str">
        <f t="shared" si="63"/>
        <v>11</v>
      </c>
      <c r="G322" s="26" t="str">
        <f t="shared" si="64"/>
        <v>1171</v>
      </c>
      <c r="H322" t="str">
        <f t="shared" si="65"/>
        <v>ŠO Praga Praha A</v>
      </c>
      <c r="I322" s="2" t="str">
        <f t="shared" si="71"/>
        <v>-</v>
      </c>
      <c r="J322" t="str">
        <f t="shared" si="66"/>
        <v>ŠK Sokol Vyšehrad E</v>
      </c>
      <c r="K322" s="2" t="str">
        <f t="shared" si="67"/>
        <v>út</v>
      </c>
      <c r="L322" s="5">
        <f t="shared" si="68"/>
        <v>43515</v>
      </c>
      <c r="M322" s="2" t="str">
        <f t="shared" si="69"/>
        <v>18.00</v>
      </c>
      <c r="N322" t="str">
        <f t="shared" si="72"/>
        <v>ano</v>
      </c>
      <c r="Q322" s="16" t="str">
        <f t="shared" si="73"/>
        <v>2019021911016</v>
      </c>
      <c r="S322" s="6">
        <f t="shared" si="74"/>
        <v>1</v>
      </c>
    </row>
    <row r="323" spans="1:19" ht="15">
      <c r="A323">
        <f>MATCH(TRUE,INDEX(vseut,$A322+1):posut,0)+$A322</f>
        <v>314</v>
      </c>
      <c r="B323">
        <f ca="1" t="shared" si="70"/>
        <v>314</v>
      </c>
      <c r="C323" s="26" t="str">
        <f t="shared" si="60"/>
        <v>11015</v>
      </c>
      <c r="D323" s="26" t="str">
        <f t="shared" si="61"/>
        <v>11029</v>
      </c>
      <c r="E323" s="2" t="str">
        <f t="shared" si="62"/>
        <v>7.</v>
      </c>
      <c r="F323" s="2" t="str">
        <f t="shared" si="63"/>
        <v>11</v>
      </c>
      <c r="G323" s="26" t="str">
        <f t="shared" si="64"/>
        <v>1174</v>
      </c>
      <c r="H323" t="str">
        <f t="shared" si="65"/>
        <v>TJ Kobylisy C</v>
      </c>
      <c r="I323" s="2" t="str">
        <f t="shared" si="71"/>
        <v>-</v>
      </c>
      <c r="J323" t="str">
        <f t="shared" si="66"/>
        <v>ŠK Smíchov A</v>
      </c>
      <c r="K323" s="2" t="str">
        <f t="shared" si="67"/>
        <v>út</v>
      </c>
      <c r="L323" s="5">
        <f t="shared" si="68"/>
        <v>43515</v>
      </c>
      <c r="M323" s="2" t="str">
        <f t="shared" si="69"/>
        <v>18.00</v>
      </c>
      <c r="N323" t="str">
        <f t="shared" si="72"/>
        <v>ano</v>
      </c>
      <c r="Q323" s="16" t="str">
        <f t="shared" si="73"/>
        <v>2019021911015</v>
      </c>
      <c r="S323" s="6">
        <f t="shared" si="74"/>
        <v>2</v>
      </c>
    </row>
    <row r="324" spans="1:19" ht="15">
      <c r="A324">
        <f>MATCH(TRUE,INDEX(vseut,$A323+1):posut,0)+$A323</f>
        <v>315</v>
      </c>
      <c r="B324">
        <f ca="1" t="shared" si="70"/>
        <v>315</v>
      </c>
      <c r="C324" s="26" t="str">
        <f t="shared" si="60"/>
        <v>11015</v>
      </c>
      <c r="D324" s="26" t="str">
        <f t="shared" si="61"/>
        <v>11010</v>
      </c>
      <c r="E324" s="2" t="str">
        <f t="shared" si="62"/>
        <v>7.</v>
      </c>
      <c r="F324" s="2" t="str">
        <f t="shared" si="63"/>
        <v>11</v>
      </c>
      <c r="G324" s="26" t="str">
        <f t="shared" si="64"/>
        <v>1173</v>
      </c>
      <c r="H324" t="str">
        <f t="shared" si="65"/>
        <v>TJ Kobylisy E</v>
      </c>
      <c r="I324" s="2" t="str">
        <f t="shared" si="71"/>
        <v>-</v>
      </c>
      <c r="J324" t="str">
        <f t="shared" si="66"/>
        <v>ŠK Loko Praha B</v>
      </c>
      <c r="K324" s="2" t="str">
        <f t="shared" si="67"/>
        <v>út</v>
      </c>
      <c r="L324" s="5">
        <f t="shared" si="68"/>
        <v>43515</v>
      </c>
      <c r="M324" s="2" t="str">
        <f t="shared" si="69"/>
        <v>18.00</v>
      </c>
      <c r="N324" t="str">
        <f t="shared" si="72"/>
        <v>ano</v>
      </c>
      <c r="Q324" s="16" t="str">
        <f t="shared" si="73"/>
        <v>2019021911015</v>
      </c>
      <c r="S324" s="6">
        <f t="shared" si="74"/>
        <v>2</v>
      </c>
    </row>
    <row r="325" spans="1:19" ht="15">
      <c r="A325">
        <f>MATCH(TRUE,INDEX(vseut,$A324+1):posut,0)+$A324</f>
        <v>316</v>
      </c>
      <c r="B325">
        <f ca="1" t="shared" si="70"/>
        <v>316</v>
      </c>
      <c r="C325" s="26" t="str">
        <f t="shared" si="60"/>
        <v>11001</v>
      </c>
      <c r="D325" s="26" t="str">
        <f t="shared" si="61"/>
        <v>11006</v>
      </c>
      <c r="E325" s="2" t="str">
        <f t="shared" si="62"/>
        <v>7.</v>
      </c>
      <c r="F325" s="2" t="str">
        <f t="shared" si="63"/>
        <v>12</v>
      </c>
      <c r="G325" s="26" t="str">
        <f t="shared" si="64"/>
        <v>1271</v>
      </c>
      <c r="H325" t="str">
        <f t="shared" si="65"/>
        <v>TJ Bohemians Praha D</v>
      </c>
      <c r="I325" s="2" t="str">
        <f t="shared" si="71"/>
        <v>-</v>
      </c>
      <c r="J325" t="str">
        <f t="shared" si="66"/>
        <v>TJ Pankrác E</v>
      </c>
      <c r="K325" s="2" t="str">
        <f t="shared" si="67"/>
        <v>út</v>
      </c>
      <c r="L325" s="5">
        <f t="shared" si="68"/>
        <v>43515</v>
      </c>
      <c r="M325" s="2" t="str">
        <f t="shared" si="69"/>
        <v>18.00</v>
      </c>
      <c r="N325" t="str">
        <f t="shared" si="72"/>
        <v>ano</v>
      </c>
      <c r="Q325" s="16" t="str">
        <f t="shared" si="73"/>
        <v>2019021911001</v>
      </c>
      <c r="S325" s="6">
        <f t="shared" si="74"/>
        <v>1</v>
      </c>
    </row>
    <row r="326" spans="1:19" ht="15">
      <c r="A326">
        <f>MATCH(TRUE,INDEX(vseut,$A325+1):posut,0)+$A325</f>
        <v>317</v>
      </c>
      <c r="B326">
        <f ca="1" t="shared" si="70"/>
        <v>317</v>
      </c>
      <c r="C326" s="26" t="str">
        <f t="shared" si="60"/>
        <v>11011</v>
      </c>
      <c r="D326" s="26" t="str">
        <f t="shared" si="61"/>
        <v>11032</v>
      </c>
      <c r="E326" s="2" t="str">
        <f t="shared" si="62"/>
        <v>7.</v>
      </c>
      <c r="F326" s="2" t="str">
        <f t="shared" si="63"/>
        <v>22</v>
      </c>
      <c r="G326" s="26" t="str">
        <f t="shared" si="64"/>
        <v>2272</v>
      </c>
      <c r="H326" t="str">
        <f t="shared" si="65"/>
        <v>Sokol Praha Vršovice E</v>
      </c>
      <c r="I326" s="2" t="str">
        <f t="shared" si="71"/>
        <v>-</v>
      </c>
      <c r="J326" t="str">
        <f t="shared" si="66"/>
        <v>DDM Praha 6 B</v>
      </c>
      <c r="K326" s="2" t="str">
        <f t="shared" si="67"/>
        <v>út</v>
      </c>
      <c r="L326" s="5">
        <f t="shared" si="68"/>
        <v>43515</v>
      </c>
      <c r="M326" s="2" t="str">
        <f t="shared" si="69"/>
        <v>17.30</v>
      </c>
      <c r="N326" t="str">
        <f t="shared" si="72"/>
        <v>ano</v>
      </c>
      <c r="Q326" s="16" t="str">
        <f t="shared" si="73"/>
        <v>2019021911011</v>
      </c>
      <c r="S326" s="6">
        <f t="shared" si="74"/>
        <v>2</v>
      </c>
    </row>
    <row r="327" spans="1:19" ht="15">
      <c r="A327">
        <f>MATCH(TRUE,INDEX(vseut,$A326+1):posut,0)+$A326</f>
        <v>318</v>
      </c>
      <c r="B327">
        <f ca="1" t="shared" si="70"/>
        <v>318</v>
      </c>
      <c r="C327" s="26" t="str">
        <f t="shared" si="60"/>
        <v>11010</v>
      </c>
      <c r="D327" s="26" t="str">
        <f t="shared" si="61"/>
        <v>11008</v>
      </c>
      <c r="E327" s="2" t="str">
        <f t="shared" si="62"/>
        <v>7.</v>
      </c>
      <c r="F327" s="2" t="str">
        <f t="shared" si="63"/>
        <v>31</v>
      </c>
      <c r="G327" s="26" t="str">
        <f t="shared" si="64"/>
        <v>3175</v>
      </c>
      <c r="H327" t="str">
        <f t="shared" si="65"/>
        <v>ŠK Loko Praha D</v>
      </c>
      <c r="I327" s="2" t="str">
        <f t="shared" si="71"/>
        <v>-</v>
      </c>
      <c r="J327" t="str">
        <f t="shared" si="66"/>
        <v>USK Praha B</v>
      </c>
      <c r="K327" s="2" t="str">
        <f t="shared" si="67"/>
        <v>út</v>
      </c>
      <c r="L327" s="5">
        <f t="shared" si="68"/>
        <v>43515</v>
      </c>
      <c r="M327" s="2" t="str">
        <f t="shared" si="69"/>
        <v>17.30</v>
      </c>
      <c r="N327">
        <f t="shared" si="72"/>
      </c>
      <c r="Q327" s="16" t="str">
        <f t="shared" si="73"/>
        <v>2019021911010</v>
      </c>
      <c r="S327" s="6">
        <f t="shared" si="74"/>
        <v>1</v>
      </c>
    </row>
    <row r="328" spans="1:19" ht="15">
      <c r="A328">
        <f>MATCH(TRUE,INDEX(vseut,$A327+1):posut,0)+$A327</f>
        <v>319</v>
      </c>
      <c r="B328">
        <f ca="1" t="shared" si="70"/>
        <v>319</v>
      </c>
      <c r="C328" s="26" t="str">
        <f t="shared" si="60"/>
        <v>11055</v>
      </c>
      <c r="D328" s="26" t="str">
        <f t="shared" si="61"/>
        <v>11004</v>
      </c>
      <c r="E328" s="2" t="str">
        <f t="shared" si="62"/>
        <v>7.</v>
      </c>
      <c r="F328" s="2" t="str">
        <f t="shared" si="63"/>
        <v>32</v>
      </c>
      <c r="G328" s="26" t="str">
        <f t="shared" si="64"/>
        <v>3272</v>
      </c>
      <c r="H328" t="str">
        <f t="shared" si="65"/>
        <v>Dukla F</v>
      </c>
      <c r="I328" s="2" t="str">
        <f t="shared" si="71"/>
        <v>-</v>
      </c>
      <c r="J328" t="str">
        <f t="shared" si="66"/>
        <v>ŠK DP Praha H - PORG</v>
      </c>
      <c r="K328" s="2" t="str">
        <f t="shared" si="67"/>
        <v>út</v>
      </c>
      <c r="L328" s="5">
        <f t="shared" si="68"/>
        <v>43515</v>
      </c>
      <c r="M328" s="2" t="str">
        <f t="shared" si="69"/>
        <v>17.30</v>
      </c>
      <c r="N328">
        <f t="shared" si="72"/>
      </c>
      <c r="Q328" s="16" t="str">
        <f t="shared" si="73"/>
        <v>2019021911055</v>
      </c>
      <c r="S328" s="6">
        <f t="shared" si="74"/>
        <v>1</v>
      </c>
    </row>
    <row r="329" spans="1:19" ht="15">
      <c r="A329">
        <f>MATCH(TRUE,INDEX(vseut,$A328+1):posut,0)+$A328</f>
        <v>320</v>
      </c>
      <c r="B329">
        <f ca="1" t="shared" si="70"/>
        <v>320</v>
      </c>
      <c r="C329" s="26" t="str">
        <f t="shared" si="60"/>
        <v>11014</v>
      </c>
      <c r="D329" s="26" t="str">
        <f t="shared" si="61"/>
        <v>11051</v>
      </c>
      <c r="E329" s="2" t="str">
        <f t="shared" si="62"/>
        <v>7.</v>
      </c>
      <c r="F329" s="2" t="str">
        <f t="shared" si="63"/>
        <v>32</v>
      </c>
      <c r="G329" s="26" t="str">
        <f t="shared" si="64"/>
        <v>3274</v>
      </c>
      <c r="H329" t="str">
        <f t="shared" si="65"/>
        <v>SK OAZA Praha F</v>
      </c>
      <c r="I329" s="2" t="str">
        <f t="shared" si="71"/>
        <v>-</v>
      </c>
      <c r="J329" t="str">
        <f t="shared" si="66"/>
        <v>Šachový klub Bohnice - B</v>
      </c>
      <c r="K329" s="2" t="str">
        <f t="shared" si="67"/>
        <v>út</v>
      </c>
      <c r="L329" s="5">
        <f t="shared" si="68"/>
        <v>43515</v>
      </c>
      <c r="M329" s="2" t="str">
        <f t="shared" si="69"/>
        <v>18.00</v>
      </c>
      <c r="N329">
        <f t="shared" si="72"/>
      </c>
      <c r="Q329" s="16" t="str">
        <f t="shared" si="73"/>
        <v>2019021911014</v>
      </c>
      <c r="S329" s="6">
        <f t="shared" si="74"/>
        <v>1</v>
      </c>
    </row>
    <row r="330" spans="1:19" ht="15">
      <c r="A330">
        <f>MATCH(TRUE,INDEX(vseut,$A329+1):posut,0)+$A329</f>
        <v>321</v>
      </c>
      <c r="B330">
        <f ca="1" t="shared" si="70"/>
        <v>321</v>
      </c>
      <c r="C330" s="26" t="str">
        <f aca="true" t="shared" si="75" ref="C330:C393">IF(ISNUMBER(A330),INDEX(doddil,A330),"")</f>
        <v>11062</v>
      </c>
      <c r="D330" s="26" t="str">
        <f aca="true" t="shared" si="76" ref="D330:D393">IF(ISNUMBER(A330),INDEX(hoddil,A330),"")</f>
        <v>11002</v>
      </c>
      <c r="E330" s="2" t="str">
        <f aca="true" t="shared" si="77" ref="E330:E393">IF(ISNUMBER($A330),INDEX(koloc,$A330),"")</f>
        <v>7.</v>
      </c>
      <c r="F330" s="2" t="str">
        <f aca="true" t="shared" si="78" ref="F330:F393">IF(ISNUMBER(A330),INDEX(skupic,A330),"")</f>
        <v>32</v>
      </c>
      <c r="G330" s="26" t="str">
        <f aca="true" t="shared" si="79" ref="G330:G393">IF(ISNUMBER(A330),INDEX(idut,A330),"")</f>
        <v>3273</v>
      </c>
      <c r="H330" t="str">
        <f aca="true" t="shared" si="80" ref="H330:H393">IF(ISNUMBER(A330),INDEX(doma,A330),"")</f>
        <v>SNAD Kbely</v>
      </c>
      <c r="I330" s="2" t="str">
        <f t="shared" si="71"/>
        <v>-</v>
      </c>
      <c r="J330" t="str">
        <f aca="true" t="shared" si="81" ref="J330:J393">IF(ISNUMBER(A330),INDEX(venku,A330),"")</f>
        <v>ŠK Sokol Vyšehrad J</v>
      </c>
      <c r="K330" s="2" t="str">
        <f aca="true" t="shared" si="82" ref="K330:K393">IF(ISNUMBER(A330),INDEX(hraden,A330),"")</f>
        <v>út</v>
      </c>
      <c r="L330" s="5">
        <f aca="true" t="shared" si="83" ref="L330:L393">IF(ISNUMBER(A330),INDEX(kaldat,A330),"")</f>
        <v>43515</v>
      </c>
      <c r="M330" s="2" t="str">
        <f aca="true" t="shared" si="84" ref="M330:M393">IF(ISNUMBER(A330),INDEX(hracas,A330),"")</f>
        <v>18.00</v>
      </c>
      <c r="N330">
        <f t="shared" si="72"/>
      </c>
      <c r="Q330" s="16" t="str">
        <f t="shared" si="73"/>
        <v>2019021911062</v>
      </c>
      <c r="S330" s="6">
        <f t="shared" si="74"/>
        <v>1</v>
      </c>
    </row>
    <row r="331" spans="1:19" ht="15">
      <c r="A331">
        <f>MATCH(TRUE,INDEX(vseut,$A330+1):posut,0)+$A330</f>
        <v>322</v>
      </c>
      <c r="B331">
        <f aca="true" ca="1" t="shared" si="85" ref="B331:B394">IF(ISNUMBER($A331),OFFSET($B331,-1,0)+1,"")</f>
        <v>322</v>
      </c>
      <c r="C331" s="26" t="str">
        <f t="shared" si="75"/>
        <v>11033</v>
      </c>
      <c r="D331" s="26" t="str">
        <f t="shared" si="76"/>
        <v>11015</v>
      </c>
      <c r="E331" s="2" t="str">
        <f t="shared" si="77"/>
        <v>7.</v>
      </c>
      <c r="F331" s="2" t="str">
        <f t="shared" si="78"/>
        <v>33</v>
      </c>
      <c r="G331" s="26" t="str">
        <f t="shared" si="79"/>
        <v>3376</v>
      </c>
      <c r="H331" t="str">
        <f t="shared" si="80"/>
        <v>TJ Zora Praha A</v>
      </c>
      <c r="I331" s="2" t="str">
        <f aca="true" t="shared" si="86" ref="I331:I394">IF(ISNUMBER(A331),"-","")</f>
        <v>-</v>
      </c>
      <c r="J331" t="str">
        <f t="shared" si="81"/>
        <v>TJ Kobylisy G</v>
      </c>
      <c r="K331" s="2" t="str">
        <f t="shared" si="82"/>
        <v>út</v>
      </c>
      <c r="L331" s="5">
        <f t="shared" si="83"/>
        <v>43515</v>
      </c>
      <c r="M331" s="2" t="str">
        <f t="shared" si="84"/>
        <v>18.00</v>
      </c>
      <c r="N331">
        <f aca="true" t="shared" si="87" ref="N331:N394">IF(AND(ISNUMBER(A331),OR($F331="01",$F331="11",$F331="12",S331&gt;1)),"ano","")</f>
      </c>
      <c r="Q331" s="16" t="str">
        <f aca="true" t="shared" si="88" ref="Q331:Q394">TEXT(L331,"rrrrmmdd")&amp;C331</f>
        <v>2019021911033</v>
      </c>
      <c r="S331" s="6">
        <f aca="true" t="shared" si="89" ref="S331:S394">COUNTIF($Q$10:$Q$582,Q331)</f>
        <v>1</v>
      </c>
    </row>
    <row r="332" spans="1:19" ht="15">
      <c r="A332">
        <f>MATCH(TRUE,INDEX(vseut,$A331+1):posut,0)+$A331</f>
        <v>323</v>
      </c>
      <c r="B332">
        <f ca="1" t="shared" si="85"/>
        <v>323</v>
      </c>
      <c r="C332" s="26" t="str">
        <f t="shared" si="75"/>
        <v>11051</v>
      </c>
      <c r="D332" s="26" t="str">
        <f t="shared" si="76"/>
        <v>11055</v>
      </c>
      <c r="E332" s="2" t="str">
        <f t="shared" si="77"/>
        <v>7.</v>
      </c>
      <c r="F332" s="2" t="str">
        <f t="shared" si="78"/>
        <v>34</v>
      </c>
      <c r="G332" s="26" t="str">
        <f t="shared" si="79"/>
        <v>3474</v>
      </c>
      <c r="H332" t="str">
        <f t="shared" si="80"/>
        <v>Šachový klub Bohnice - C</v>
      </c>
      <c r="I332" s="2" t="str">
        <f t="shared" si="86"/>
        <v>-</v>
      </c>
      <c r="J332" t="str">
        <f t="shared" si="81"/>
        <v>Dukla E</v>
      </c>
      <c r="K332" s="2" t="str">
        <f t="shared" si="82"/>
        <v>út</v>
      </c>
      <c r="L332" s="5">
        <f t="shared" si="83"/>
        <v>43515</v>
      </c>
      <c r="M332" s="2" t="str">
        <f t="shared" si="84"/>
        <v>17.30</v>
      </c>
      <c r="N332">
        <f t="shared" si="87"/>
      </c>
      <c r="Q332" s="16" t="str">
        <f t="shared" si="88"/>
        <v>2019021911051</v>
      </c>
      <c r="S332" s="6">
        <f t="shared" si="89"/>
        <v>1</v>
      </c>
    </row>
    <row r="333" spans="1:19" ht="15">
      <c r="A333">
        <f>MATCH(TRUE,INDEX(vseut,$A332+1):posut,0)+$A332</f>
        <v>324</v>
      </c>
      <c r="B333">
        <f ca="1" t="shared" si="85"/>
        <v>324</v>
      </c>
      <c r="C333" s="26" t="str">
        <f t="shared" si="75"/>
        <v>11063</v>
      </c>
      <c r="D333" s="26" t="str">
        <f t="shared" si="76"/>
        <v>11004</v>
      </c>
      <c r="E333" s="2" t="str">
        <f t="shared" si="77"/>
        <v>7.</v>
      </c>
      <c r="F333" s="2" t="str">
        <f t="shared" si="78"/>
        <v>34</v>
      </c>
      <c r="G333" s="26" t="str">
        <f t="shared" si="79"/>
        <v>3472</v>
      </c>
      <c r="H333" t="str">
        <f t="shared" si="80"/>
        <v>Šachový klub Praha 4 "C"</v>
      </c>
      <c r="I333" s="2" t="str">
        <f t="shared" si="86"/>
        <v>-</v>
      </c>
      <c r="J333" t="str">
        <f t="shared" si="81"/>
        <v>ŠK DP Praha F</v>
      </c>
      <c r="K333" s="2" t="str">
        <f t="shared" si="82"/>
        <v>út</v>
      </c>
      <c r="L333" s="5">
        <f t="shared" si="83"/>
        <v>43515</v>
      </c>
      <c r="M333" s="2" t="str">
        <f t="shared" si="84"/>
        <v>18.00</v>
      </c>
      <c r="N333">
        <f t="shared" si="87"/>
      </c>
      <c r="Q333" s="16" t="str">
        <f t="shared" si="88"/>
        <v>2019021911063</v>
      </c>
      <c r="S333" s="6">
        <f t="shared" si="89"/>
        <v>1</v>
      </c>
    </row>
    <row r="334" spans="1:19" ht="15">
      <c r="A334">
        <f>MATCH(TRUE,INDEX(vseut,$A333+1):posut,0)+$A333</f>
        <v>325</v>
      </c>
      <c r="B334">
        <f ca="1" t="shared" si="85"/>
        <v>325</v>
      </c>
      <c r="C334" s="26" t="str">
        <f t="shared" si="75"/>
        <v>11010</v>
      </c>
      <c r="D334" s="26" t="str">
        <f t="shared" si="76"/>
        <v>11002</v>
      </c>
      <c r="E334" s="2" t="str">
        <f t="shared" si="77"/>
        <v>7.</v>
      </c>
      <c r="F334" s="2" t="str">
        <f t="shared" si="78"/>
        <v>01</v>
      </c>
      <c r="G334" s="26" t="str">
        <f t="shared" si="79"/>
        <v>0176</v>
      </c>
      <c r="H334" t="str">
        <f t="shared" si="80"/>
        <v>ŠK Loko Praha A</v>
      </c>
      <c r="I334" s="2" t="str">
        <f t="shared" si="86"/>
        <v>-</v>
      </c>
      <c r="J334" t="str">
        <f t="shared" si="81"/>
        <v>ŠK Sokol Vyšehrad C</v>
      </c>
      <c r="K334" s="2" t="str">
        <f t="shared" si="82"/>
        <v>st</v>
      </c>
      <c r="L334" s="5">
        <f t="shared" si="83"/>
        <v>43516</v>
      </c>
      <c r="M334" s="2" t="str">
        <f t="shared" si="84"/>
        <v>17.30</v>
      </c>
      <c r="N334" t="str">
        <f t="shared" si="87"/>
        <v>ano</v>
      </c>
      <c r="Q334" s="16" t="str">
        <f t="shared" si="88"/>
        <v>2019022011010</v>
      </c>
      <c r="S334" s="6">
        <f t="shared" si="89"/>
        <v>1</v>
      </c>
    </row>
    <row r="335" spans="1:19" ht="15">
      <c r="A335">
        <f>MATCH(TRUE,INDEX(vseut,$A334+1):posut,0)+$A334</f>
        <v>326</v>
      </c>
      <c r="B335">
        <f ca="1" t="shared" si="85"/>
        <v>326</v>
      </c>
      <c r="C335" s="26" t="str">
        <f t="shared" si="75"/>
        <v>11015</v>
      </c>
      <c r="D335" s="26" t="str">
        <f t="shared" si="76"/>
        <v>11048</v>
      </c>
      <c r="E335" s="2" t="str">
        <f t="shared" si="77"/>
        <v>7.</v>
      </c>
      <c r="F335" s="2" t="str">
        <f t="shared" si="78"/>
        <v>12</v>
      </c>
      <c r="G335" s="26" t="str">
        <f t="shared" si="79"/>
        <v>1276</v>
      </c>
      <c r="H335" t="str">
        <f t="shared" si="80"/>
        <v>TJ Kobylisy D</v>
      </c>
      <c r="I335" s="2" t="str">
        <f t="shared" si="86"/>
        <v>-</v>
      </c>
      <c r="J335" t="str">
        <f t="shared" si="81"/>
        <v>LISA A</v>
      </c>
      <c r="K335" s="2" t="str">
        <f t="shared" si="82"/>
        <v>st</v>
      </c>
      <c r="L335" s="5">
        <f t="shared" si="83"/>
        <v>43516</v>
      </c>
      <c r="M335" s="2" t="str">
        <f t="shared" si="84"/>
        <v>18.00</v>
      </c>
      <c r="N335" t="str">
        <f t="shared" si="87"/>
        <v>ano</v>
      </c>
      <c r="Q335" s="16" t="str">
        <f t="shared" si="88"/>
        <v>2019022011015</v>
      </c>
      <c r="S335" s="6">
        <f t="shared" si="89"/>
        <v>1</v>
      </c>
    </row>
    <row r="336" spans="1:19" ht="15">
      <c r="A336">
        <f>MATCH(TRUE,INDEX(vseut,$A335+1):posut,0)+$A335</f>
        <v>327</v>
      </c>
      <c r="B336">
        <f ca="1" t="shared" si="85"/>
        <v>327</v>
      </c>
      <c r="C336" s="26" t="str">
        <f t="shared" si="75"/>
        <v>11028</v>
      </c>
      <c r="D336" s="26" t="str">
        <f t="shared" si="76"/>
        <v>11062</v>
      </c>
      <c r="E336" s="2" t="str">
        <f t="shared" si="77"/>
        <v>7.</v>
      </c>
      <c r="F336" s="2" t="str">
        <f t="shared" si="78"/>
        <v>21</v>
      </c>
      <c r="G336" s="26" t="str">
        <f t="shared" si="79"/>
        <v>2171</v>
      </c>
      <c r="H336" t="str">
        <f t="shared" si="80"/>
        <v>GROP - D</v>
      </c>
      <c r="I336" s="2" t="str">
        <f t="shared" si="86"/>
        <v>-</v>
      </c>
      <c r="J336" t="str">
        <f t="shared" si="81"/>
        <v>Kbel.šach. reprezentace A</v>
      </c>
      <c r="K336" s="2" t="str">
        <f t="shared" si="82"/>
        <v>st</v>
      </c>
      <c r="L336" s="5">
        <f t="shared" si="83"/>
        <v>43516</v>
      </c>
      <c r="M336" s="2" t="str">
        <f t="shared" si="84"/>
        <v>18.00</v>
      </c>
      <c r="N336">
        <f t="shared" si="87"/>
      </c>
      <c r="Q336" s="16" t="str">
        <f t="shared" si="88"/>
        <v>2019022011028</v>
      </c>
      <c r="S336" s="6">
        <f t="shared" si="89"/>
        <v>1</v>
      </c>
    </row>
    <row r="337" spans="1:19" ht="15">
      <c r="A337">
        <f>MATCH(TRUE,INDEX(vseut,$A336+1):posut,0)+$A336</f>
        <v>328</v>
      </c>
      <c r="B337">
        <f ca="1" t="shared" si="85"/>
        <v>328</v>
      </c>
      <c r="C337" s="26" t="str">
        <f t="shared" si="75"/>
        <v>11014</v>
      </c>
      <c r="D337" s="26" t="str">
        <f t="shared" si="76"/>
        <v>11002</v>
      </c>
      <c r="E337" s="2" t="str">
        <f t="shared" si="77"/>
        <v>7.</v>
      </c>
      <c r="F337" s="2" t="str">
        <f t="shared" si="78"/>
        <v>21</v>
      </c>
      <c r="G337" s="26" t="str">
        <f t="shared" si="79"/>
        <v>2176</v>
      </c>
      <c r="H337" t="str">
        <f t="shared" si="80"/>
        <v>SK OAZA Praha D</v>
      </c>
      <c r="I337" s="2" t="str">
        <f t="shared" si="86"/>
        <v>-</v>
      </c>
      <c r="J337" t="str">
        <f t="shared" si="81"/>
        <v>ŠK Sokol Vyšehrad G</v>
      </c>
      <c r="K337" s="2" t="str">
        <f t="shared" si="82"/>
        <v>st</v>
      </c>
      <c r="L337" s="5">
        <f t="shared" si="83"/>
        <v>43516</v>
      </c>
      <c r="M337" s="2" t="str">
        <f t="shared" si="84"/>
        <v>18.00</v>
      </c>
      <c r="N337">
        <f t="shared" si="87"/>
      </c>
      <c r="Q337" s="16" t="str">
        <f t="shared" si="88"/>
        <v>2019022011014</v>
      </c>
      <c r="S337" s="6">
        <f t="shared" si="89"/>
        <v>1</v>
      </c>
    </row>
    <row r="338" spans="1:19" ht="15">
      <c r="A338">
        <f>MATCH(TRUE,INDEX(vseut,$A337+1):posut,0)+$A337</f>
        <v>329</v>
      </c>
      <c r="B338">
        <f ca="1" t="shared" si="85"/>
        <v>329</v>
      </c>
      <c r="C338" s="26" t="str">
        <f t="shared" si="75"/>
        <v>11004</v>
      </c>
      <c r="D338" s="26" t="str">
        <f t="shared" si="76"/>
        <v>11006</v>
      </c>
      <c r="E338" s="2" t="str">
        <f t="shared" si="77"/>
        <v>7.</v>
      </c>
      <c r="F338" s="2" t="str">
        <f t="shared" si="78"/>
        <v>21</v>
      </c>
      <c r="G338" s="26" t="str">
        <f t="shared" si="79"/>
        <v>2174</v>
      </c>
      <c r="H338" t="str">
        <f t="shared" si="80"/>
        <v>ŠK DP Praha C - VŠFS</v>
      </c>
      <c r="I338" s="2" t="str">
        <f t="shared" si="86"/>
        <v>-</v>
      </c>
      <c r="J338" t="str">
        <f t="shared" si="81"/>
        <v>TJ Pankrác F</v>
      </c>
      <c r="K338" s="2" t="str">
        <f t="shared" si="82"/>
        <v>st</v>
      </c>
      <c r="L338" s="5">
        <f t="shared" si="83"/>
        <v>43516</v>
      </c>
      <c r="M338" s="2" t="str">
        <f t="shared" si="84"/>
        <v>17.30</v>
      </c>
      <c r="N338" t="str">
        <f t="shared" si="87"/>
        <v>ano</v>
      </c>
      <c r="Q338" s="16" t="str">
        <f t="shared" si="88"/>
        <v>2019022011004</v>
      </c>
      <c r="S338" s="6">
        <f t="shared" si="89"/>
        <v>2</v>
      </c>
    </row>
    <row r="339" spans="1:19" ht="15">
      <c r="A339">
        <f>MATCH(TRUE,INDEX(vseut,$A338+1):posut,0)+$A338</f>
        <v>330</v>
      </c>
      <c r="B339">
        <f ca="1" t="shared" si="85"/>
        <v>330</v>
      </c>
      <c r="C339" s="26" t="str">
        <f t="shared" si="75"/>
        <v>11004</v>
      </c>
      <c r="D339" s="26" t="str">
        <f t="shared" si="76"/>
        <v>11001</v>
      </c>
      <c r="E339" s="2" t="str">
        <f t="shared" si="77"/>
        <v>7.</v>
      </c>
      <c r="F339" s="2" t="str">
        <f t="shared" si="78"/>
        <v>21</v>
      </c>
      <c r="G339" s="26" t="str">
        <f t="shared" si="79"/>
        <v>2173</v>
      </c>
      <c r="H339" t="str">
        <f t="shared" si="80"/>
        <v>ŠK DP Praha E - VŠFS</v>
      </c>
      <c r="I339" s="2" t="str">
        <f t="shared" si="86"/>
        <v>-</v>
      </c>
      <c r="J339" t="str">
        <f t="shared" si="81"/>
        <v>TJ Bohemians Praha F</v>
      </c>
      <c r="K339" s="2" t="str">
        <f t="shared" si="82"/>
        <v>st</v>
      </c>
      <c r="L339" s="5">
        <f t="shared" si="83"/>
        <v>43516</v>
      </c>
      <c r="M339" s="2" t="str">
        <f t="shared" si="84"/>
        <v>17.30</v>
      </c>
      <c r="N339" t="str">
        <f t="shared" si="87"/>
        <v>ano</v>
      </c>
      <c r="Q339" s="16" t="str">
        <f t="shared" si="88"/>
        <v>2019022011004</v>
      </c>
      <c r="S339" s="6">
        <f t="shared" si="89"/>
        <v>2</v>
      </c>
    </row>
    <row r="340" spans="1:19" ht="15">
      <c r="A340">
        <f>MATCH(TRUE,INDEX(vseut,$A339+1):posut,0)+$A339</f>
        <v>331</v>
      </c>
      <c r="B340">
        <f ca="1" t="shared" si="85"/>
        <v>331</v>
      </c>
      <c r="C340" s="26" t="str">
        <f t="shared" si="75"/>
        <v>11029</v>
      </c>
      <c r="D340" s="26" t="str">
        <f t="shared" si="76"/>
        <v>11022</v>
      </c>
      <c r="E340" s="2" t="str">
        <f t="shared" si="77"/>
        <v>7.</v>
      </c>
      <c r="F340" s="2" t="str">
        <f t="shared" si="78"/>
        <v>22</v>
      </c>
      <c r="G340" s="26" t="str">
        <f t="shared" si="79"/>
        <v>2274</v>
      </c>
      <c r="H340" t="str">
        <f t="shared" si="80"/>
        <v>ŠK Smíchov B</v>
      </c>
      <c r="I340" s="2" t="str">
        <f t="shared" si="86"/>
        <v>-</v>
      </c>
      <c r="J340" t="str">
        <f t="shared" si="81"/>
        <v>SK Rapid Praha A</v>
      </c>
      <c r="K340" s="2" t="str">
        <f t="shared" si="82"/>
        <v>st</v>
      </c>
      <c r="L340" s="5">
        <f t="shared" si="83"/>
        <v>43516</v>
      </c>
      <c r="M340" s="2" t="str">
        <f t="shared" si="84"/>
        <v>18.00</v>
      </c>
      <c r="N340">
        <f t="shared" si="87"/>
      </c>
      <c r="Q340" s="16" t="str">
        <f t="shared" si="88"/>
        <v>2019022011029</v>
      </c>
      <c r="S340" s="6">
        <f t="shared" si="89"/>
        <v>1</v>
      </c>
    </row>
    <row r="341" spans="1:19" ht="15">
      <c r="A341">
        <f>MATCH(TRUE,INDEX(vseut,$A340+1):posut,0)+$A340</f>
        <v>332</v>
      </c>
      <c r="B341">
        <f ca="1" t="shared" si="85"/>
        <v>332</v>
      </c>
      <c r="C341" s="26" t="str">
        <f t="shared" si="75"/>
        <v>11055</v>
      </c>
      <c r="D341" s="26" t="str">
        <f t="shared" si="76"/>
        <v>11053</v>
      </c>
      <c r="E341" s="2" t="str">
        <f t="shared" si="77"/>
        <v>7.</v>
      </c>
      <c r="F341" s="2" t="str">
        <f t="shared" si="78"/>
        <v>31</v>
      </c>
      <c r="G341" s="26" t="str">
        <f t="shared" si="79"/>
        <v>3173</v>
      </c>
      <c r="H341" t="str">
        <f t="shared" si="80"/>
        <v>Dukla G</v>
      </c>
      <c r="I341" s="2" t="str">
        <f t="shared" si="86"/>
        <v>-</v>
      </c>
      <c r="J341" t="str">
        <f t="shared" si="81"/>
        <v>SK Lokomotiva Radlice A</v>
      </c>
      <c r="K341" s="2" t="str">
        <f t="shared" si="82"/>
        <v>st</v>
      </c>
      <c r="L341" s="5">
        <f t="shared" si="83"/>
        <v>43516</v>
      </c>
      <c r="M341" s="2" t="str">
        <f t="shared" si="84"/>
        <v>17.30</v>
      </c>
      <c r="N341">
        <f t="shared" si="87"/>
      </c>
      <c r="Q341" s="16" t="str">
        <f t="shared" si="88"/>
        <v>2019022011055</v>
      </c>
      <c r="S341" s="6">
        <f t="shared" si="89"/>
        <v>1</v>
      </c>
    </row>
    <row r="342" spans="1:19" ht="15">
      <c r="A342">
        <f>MATCH(TRUE,INDEX(vseut,$A341+1):posut,0)+$A341</f>
        <v>333</v>
      </c>
      <c r="B342">
        <f ca="1" t="shared" si="85"/>
        <v>333</v>
      </c>
      <c r="C342" s="26" t="str">
        <f t="shared" si="75"/>
        <v>11006</v>
      </c>
      <c r="D342" s="26" t="str">
        <f t="shared" si="76"/>
        <v>11014</v>
      </c>
      <c r="E342" s="2" t="str">
        <f t="shared" si="77"/>
        <v>7.</v>
      </c>
      <c r="F342" s="2" t="str">
        <f t="shared" si="78"/>
        <v>01</v>
      </c>
      <c r="G342" s="26" t="str">
        <f t="shared" si="79"/>
        <v>0174</v>
      </c>
      <c r="H342" t="str">
        <f t="shared" si="80"/>
        <v>TJ Pankrác C</v>
      </c>
      <c r="I342" s="2" t="str">
        <f t="shared" si="86"/>
        <v>-</v>
      </c>
      <c r="J342" t="str">
        <f t="shared" si="81"/>
        <v>SK OAZA Praha B</v>
      </c>
      <c r="K342" s="2" t="str">
        <f t="shared" si="82"/>
        <v>čt</v>
      </c>
      <c r="L342" s="5">
        <f t="shared" si="83"/>
        <v>43517</v>
      </c>
      <c r="M342" s="2" t="str">
        <f t="shared" si="84"/>
        <v>18.00</v>
      </c>
      <c r="N342" t="str">
        <f t="shared" si="87"/>
        <v>ano</v>
      </c>
      <c r="Q342" s="16" t="str">
        <f t="shared" si="88"/>
        <v>2019022111006</v>
      </c>
      <c r="S342" s="6">
        <f t="shared" si="89"/>
        <v>1</v>
      </c>
    </row>
    <row r="343" spans="1:19" ht="15">
      <c r="A343">
        <f>MATCH(TRUE,INDEX(vseut,$A342+1):posut,0)+$A342</f>
        <v>334</v>
      </c>
      <c r="B343">
        <f ca="1" t="shared" si="85"/>
        <v>334</v>
      </c>
      <c r="C343" s="26" t="str">
        <f t="shared" si="75"/>
        <v>11002</v>
      </c>
      <c r="D343" s="26" t="str">
        <f t="shared" si="76"/>
        <v>11020</v>
      </c>
      <c r="E343" s="2" t="str">
        <f t="shared" si="77"/>
        <v>7.</v>
      </c>
      <c r="F343" s="2" t="str">
        <f t="shared" si="78"/>
        <v>11</v>
      </c>
      <c r="G343" s="26" t="str">
        <f t="shared" si="79"/>
        <v>1175</v>
      </c>
      <c r="H343" t="str">
        <f t="shared" si="80"/>
        <v>ŠK Sokol Vyšehrad D</v>
      </c>
      <c r="I343" s="2" t="str">
        <f t="shared" si="86"/>
        <v>-</v>
      </c>
      <c r="J343" t="str">
        <f t="shared" si="81"/>
        <v>ŠK Mahrla B</v>
      </c>
      <c r="K343" s="2" t="str">
        <f t="shared" si="82"/>
        <v>čt</v>
      </c>
      <c r="L343" s="5">
        <f t="shared" si="83"/>
        <v>43517</v>
      </c>
      <c r="M343" s="2" t="str">
        <f t="shared" si="84"/>
        <v>18.00</v>
      </c>
      <c r="N343" t="str">
        <f t="shared" si="87"/>
        <v>ano</v>
      </c>
      <c r="Q343" s="16" t="str">
        <f t="shared" si="88"/>
        <v>2019022111002</v>
      </c>
      <c r="S343" s="6">
        <f t="shared" si="89"/>
        <v>1</v>
      </c>
    </row>
    <row r="344" spans="1:19" ht="15">
      <c r="A344">
        <f>MATCH(TRUE,INDEX(vseut,$A343+1):posut,0)+$A343</f>
        <v>335</v>
      </c>
      <c r="B344">
        <f ca="1" t="shared" si="85"/>
        <v>335</v>
      </c>
      <c r="C344" s="26" t="str">
        <f t="shared" si="75"/>
        <v>11050</v>
      </c>
      <c r="D344" s="26" t="str">
        <f t="shared" si="76"/>
        <v>11001</v>
      </c>
      <c r="E344" s="2" t="str">
        <f t="shared" si="77"/>
        <v>7.</v>
      </c>
      <c r="F344" s="2" t="str">
        <f t="shared" si="78"/>
        <v>11</v>
      </c>
      <c r="G344" s="26" t="str">
        <f t="shared" si="79"/>
        <v>1176</v>
      </c>
      <c r="H344" t="str">
        <f t="shared" si="80"/>
        <v>Unichess D</v>
      </c>
      <c r="I344" s="2" t="str">
        <f t="shared" si="86"/>
        <v>-</v>
      </c>
      <c r="J344" t="str">
        <f t="shared" si="81"/>
        <v>TJ Bohemians Praha E</v>
      </c>
      <c r="K344" s="2" t="str">
        <f t="shared" si="82"/>
        <v>čt</v>
      </c>
      <c r="L344" s="5">
        <f t="shared" si="83"/>
        <v>43517</v>
      </c>
      <c r="M344" s="2" t="str">
        <f t="shared" si="84"/>
        <v>18.00</v>
      </c>
      <c r="N344" t="str">
        <f t="shared" si="87"/>
        <v>ano</v>
      </c>
      <c r="Q344" s="16" t="str">
        <f t="shared" si="88"/>
        <v>2019022111050</v>
      </c>
      <c r="S344" s="6">
        <v>1</v>
      </c>
    </row>
    <row r="345" spans="1:19" ht="15">
      <c r="A345">
        <f>MATCH(TRUE,INDEX(vseut,$A344+1):posut,0)+$A344</f>
        <v>336</v>
      </c>
      <c r="B345">
        <f ca="1" t="shared" si="85"/>
        <v>336</v>
      </c>
      <c r="C345" s="26" t="str">
        <f t="shared" si="75"/>
        <v>11055</v>
      </c>
      <c r="D345" s="26" t="str">
        <f t="shared" si="76"/>
        <v>11051</v>
      </c>
      <c r="E345" s="2" t="str">
        <f t="shared" si="77"/>
        <v>7.</v>
      </c>
      <c r="F345" s="2" t="str">
        <f t="shared" si="78"/>
        <v>12</v>
      </c>
      <c r="G345" s="26" t="str">
        <f t="shared" si="79"/>
        <v>1274</v>
      </c>
      <c r="H345" t="str">
        <f t="shared" si="80"/>
        <v>Dukla C</v>
      </c>
      <c r="I345" s="2" t="str">
        <f t="shared" si="86"/>
        <v>-</v>
      </c>
      <c r="J345" t="str">
        <f t="shared" si="81"/>
        <v>Šachový klub Bohnice - A</v>
      </c>
      <c r="K345" s="2" t="str">
        <f t="shared" si="82"/>
        <v>čt</v>
      </c>
      <c r="L345" s="5">
        <f t="shared" si="83"/>
        <v>43517</v>
      </c>
      <c r="M345" s="2" t="str">
        <f t="shared" si="84"/>
        <v>18.00</v>
      </c>
      <c r="N345" t="str">
        <f t="shared" si="87"/>
        <v>ano</v>
      </c>
      <c r="Q345" s="16" t="str">
        <f t="shared" si="88"/>
        <v>2019022111055</v>
      </c>
      <c r="S345" s="6">
        <v>1</v>
      </c>
    </row>
    <row r="346" spans="1:19" ht="15">
      <c r="A346">
        <f>MATCH(TRUE,INDEX(vseut,$A345+1):posut,0)+$A345</f>
        <v>337</v>
      </c>
      <c r="B346">
        <f ca="1" t="shared" si="85"/>
        <v>337</v>
      </c>
      <c r="C346" s="26" t="str">
        <f t="shared" si="75"/>
        <v>11008</v>
      </c>
      <c r="D346" s="26" t="str">
        <f t="shared" si="76"/>
        <v>11059</v>
      </c>
      <c r="E346" s="2" t="str">
        <f t="shared" si="77"/>
        <v>7.</v>
      </c>
      <c r="F346" s="2" t="str">
        <f t="shared" si="78"/>
        <v>12</v>
      </c>
      <c r="G346" s="26" t="str">
        <f t="shared" si="79"/>
        <v>1275</v>
      </c>
      <c r="H346" t="str">
        <f t="shared" si="80"/>
        <v>USK Praha A</v>
      </c>
      <c r="I346" s="2" t="str">
        <f t="shared" si="86"/>
        <v>-</v>
      </c>
      <c r="J346" t="str">
        <f t="shared" si="81"/>
        <v>ŠK AURORA</v>
      </c>
      <c r="K346" s="2" t="str">
        <f t="shared" si="82"/>
        <v>čt</v>
      </c>
      <c r="L346" s="5">
        <f t="shared" si="83"/>
        <v>43517</v>
      </c>
      <c r="M346" s="2" t="str">
        <f t="shared" si="84"/>
        <v>18.30</v>
      </c>
      <c r="N346" t="str">
        <f t="shared" si="87"/>
        <v>ano</v>
      </c>
      <c r="Q346" s="16" t="str">
        <f t="shared" si="88"/>
        <v>2019022111008</v>
      </c>
      <c r="S346" s="6">
        <f t="shared" si="89"/>
        <v>1</v>
      </c>
    </row>
    <row r="347" spans="1:19" ht="15">
      <c r="A347">
        <f>MATCH(TRUE,INDEX(vseut,$A346+1):posut,0)+$A346</f>
        <v>338</v>
      </c>
      <c r="B347">
        <f ca="1" t="shared" si="85"/>
        <v>338</v>
      </c>
      <c r="C347" s="26" t="str">
        <f t="shared" si="75"/>
        <v>11012</v>
      </c>
      <c r="D347" s="26" t="str">
        <f t="shared" si="76"/>
        <v>11060</v>
      </c>
      <c r="E347" s="2" t="str">
        <f t="shared" si="77"/>
        <v>7.</v>
      </c>
      <c r="F347" s="2" t="str">
        <f t="shared" si="78"/>
        <v>21</v>
      </c>
      <c r="G347" s="26" t="str">
        <f t="shared" si="79"/>
        <v>2175</v>
      </c>
      <c r="H347" t="str">
        <f t="shared" si="80"/>
        <v>ŠK Viktoria Žižkov C</v>
      </c>
      <c r="I347" s="2" t="str">
        <f t="shared" si="86"/>
        <v>-</v>
      </c>
      <c r="J347" t="str">
        <f t="shared" si="81"/>
        <v>Steinitz-Makabi Praha</v>
      </c>
      <c r="K347" s="2" t="str">
        <f t="shared" si="82"/>
        <v>čt</v>
      </c>
      <c r="L347" s="5">
        <f t="shared" si="83"/>
        <v>43517</v>
      </c>
      <c r="M347" s="2" t="str">
        <f t="shared" si="84"/>
        <v>18.00</v>
      </c>
      <c r="N347">
        <f t="shared" si="87"/>
      </c>
      <c r="Q347" s="16" t="str">
        <f t="shared" si="88"/>
        <v>2019022111012</v>
      </c>
      <c r="S347" s="6">
        <f t="shared" si="89"/>
        <v>1</v>
      </c>
    </row>
    <row r="348" spans="1:19" ht="15">
      <c r="A348">
        <f>MATCH(TRUE,INDEX(vseut,$A347+1):posut,0)+$A347</f>
        <v>339</v>
      </c>
      <c r="B348">
        <f ca="1" t="shared" si="85"/>
        <v>339</v>
      </c>
      <c r="C348" s="26" t="str">
        <f t="shared" si="75"/>
        <v>11004</v>
      </c>
      <c r="D348" s="26" t="str">
        <f t="shared" si="76"/>
        <v>11010</v>
      </c>
      <c r="E348" s="2" t="str">
        <f t="shared" si="77"/>
        <v>7.</v>
      </c>
      <c r="F348" s="2" t="str">
        <f t="shared" si="78"/>
        <v>22</v>
      </c>
      <c r="G348" s="26" t="str">
        <f t="shared" si="79"/>
        <v>2273</v>
      </c>
      <c r="H348" t="str">
        <f t="shared" si="80"/>
        <v>ŠK DP Praha D - EA Hotels</v>
      </c>
      <c r="I348" s="2" t="str">
        <f t="shared" si="86"/>
        <v>-</v>
      </c>
      <c r="J348" t="str">
        <f t="shared" si="81"/>
        <v>ŠK Loko Praha C</v>
      </c>
      <c r="K348" s="2" t="str">
        <f t="shared" si="82"/>
        <v>čt</v>
      </c>
      <c r="L348" s="5">
        <f t="shared" si="83"/>
        <v>43517</v>
      </c>
      <c r="M348" s="2" t="str">
        <f t="shared" si="84"/>
        <v>18.00</v>
      </c>
      <c r="N348">
        <f t="shared" si="87"/>
      </c>
      <c r="Q348" s="16" t="str">
        <f t="shared" si="88"/>
        <v>2019022111004</v>
      </c>
      <c r="S348" s="6">
        <f t="shared" si="89"/>
        <v>1</v>
      </c>
    </row>
    <row r="349" spans="1:19" ht="15">
      <c r="A349">
        <f>MATCH(TRUE,INDEX(vseut,$A348+1):posut,0)+$A348</f>
        <v>340</v>
      </c>
      <c r="B349">
        <f ca="1" t="shared" si="85"/>
        <v>340</v>
      </c>
      <c r="C349" s="26" t="str">
        <f t="shared" si="75"/>
        <v>11001</v>
      </c>
      <c r="D349" s="26" t="str">
        <f t="shared" si="76"/>
        <v>11063</v>
      </c>
      <c r="E349" s="2" t="str">
        <f t="shared" si="77"/>
        <v>7.</v>
      </c>
      <c r="F349" s="2" t="str">
        <f t="shared" si="78"/>
        <v>22</v>
      </c>
      <c r="G349" s="26" t="str">
        <f t="shared" si="79"/>
        <v>2275</v>
      </c>
      <c r="H349" t="str">
        <f t="shared" si="80"/>
        <v>TJ Bohemians Praha G</v>
      </c>
      <c r="I349" s="2" t="str">
        <f t="shared" si="86"/>
        <v>-</v>
      </c>
      <c r="J349" t="str">
        <f t="shared" si="81"/>
        <v>Šachový klub Praha 4 "A"</v>
      </c>
      <c r="K349" s="2" t="str">
        <f t="shared" si="82"/>
        <v>čt</v>
      </c>
      <c r="L349" s="5">
        <f t="shared" si="83"/>
        <v>43517</v>
      </c>
      <c r="M349" s="2" t="str">
        <f t="shared" si="84"/>
        <v>18.00</v>
      </c>
      <c r="N349">
        <f t="shared" si="87"/>
      </c>
      <c r="Q349" s="16" t="str">
        <f t="shared" si="88"/>
        <v>2019022111001</v>
      </c>
      <c r="S349" s="6">
        <f t="shared" si="89"/>
        <v>1</v>
      </c>
    </row>
    <row r="350" spans="1:19" ht="15">
      <c r="A350">
        <f>MATCH(TRUE,INDEX(vseut,$A349+1):posut,0)+$A349</f>
        <v>341</v>
      </c>
      <c r="B350">
        <f ca="1" t="shared" si="85"/>
        <v>341</v>
      </c>
      <c r="C350" s="26" t="str">
        <f t="shared" si="75"/>
        <v>11032</v>
      </c>
      <c r="D350" s="26" t="str">
        <f t="shared" si="76"/>
        <v>11008</v>
      </c>
      <c r="E350" s="2" t="str">
        <f t="shared" si="77"/>
        <v>7.</v>
      </c>
      <c r="F350" s="2" t="str">
        <f t="shared" si="78"/>
        <v>33</v>
      </c>
      <c r="G350" s="26" t="str">
        <f t="shared" si="79"/>
        <v>3373</v>
      </c>
      <c r="H350" t="str">
        <f t="shared" si="80"/>
        <v>DDM Praha 6 C</v>
      </c>
      <c r="I350" s="2" t="str">
        <f t="shared" si="86"/>
        <v>-</v>
      </c>
      <c r="J350" t="str">
        <f t="shared" si="81"/>
        <v>USK Praha C</v>
      </c>
      <c r="K350" s="2" t="str">
        <f t="shared" si="82"/>
        <v>čt</v>
      </c>
      <c r="L350" s="5">
        <f t="shared" si="83"/>
        <v>43517</v>
      </c>
      <c r="M350" s="2" t="str">
        <f t="shared" si="84"/>
        <v>18.00</v>
      </c>
      <c r="N350">
        <f t="shared" si="87"/>
      </c>
      <c r="Q350" s="16" t="str">
        <f t="shared" si="88"/>
        <v>2019022111032</v>
      </c>
      <c r="S350" s="6">
        <f t="shared" si="89"/>
        <v>1</v>
      </c>
    </row>
    <row r="351" spans="1:19" ht="15">
      <c r="A351">
        <f>MATCH(TRUE,INDEX(vseut,$A350+1):posut,0)+$A350</f>
        <v>342</v>
      </c>
      <c r="B351">
        <f ca="1" t="shared" si="85"/>
        <v>342</v>
      </c>
      <c r="C351" s="26" t="str">
        <f t="shared" si="75"/>
        <v>11053</v>
      </c>
      <c r="D351" s="26" t="str">
        <f t="shared" si="76"/>
        <v>11014</v>
      </c>
      <c r="E351" s="2" t="str">
        <f t="shared" si="77"/>
        <v>7.</v>
      </c>
      <c r="F351" s="2" t="str">
        <f t="shared" si="78"/>
        <v>33</v>
      </c>
      <c r="G351" s="26" t="str">
        <f t="shared" si="79"/>
        <v>3374</v>
      </c>
      <c r="H351" t="str">
        <f t="shared" si="80"/>
        <v>SK Lokomotiva Radlice C</v>
      </c>
      <c r="I351" s="2" t="str">
        <f t="shared" si="86"/>
        <v>-</v>
      </c>
      <c r="J351" t="str">
        <f t="shared" si="81"/>
        <v>SK OAZA Praha E</v>
      </c>
      <c r="K351" s="2" t="str">
        <f t="shared" si="82"/>
        <v>čt</v>
      </c>
      <c r="L351" s="5">
        <f t="shared" si="83"/>
        <v>43517</v>
      </c>
      <c r="M351" s="2" t="str">
        <f t="shared" si="84"/>
        <v>18.00</v>
      </c>
      <c r="N351">
        <f t="shared" si="87"/>
      </c>
      <c r="Q351" s="16" t="str">
        <f t="shared" si="88"/>
        <v>2019022111053</v>
      </c>
      <c r="S351" s="6">
        <f t="shared" si="89"/>
        <v>1</v>
      </c>
    </row>
    <row r="352" spans="1:19" ht="15">
      <c r="A352">
        <f>MATCH(TRUE,INDEX(vseut,$A351+1):posut,0)+$A351</f>
        <v>343</v>
      </c>
      <c r="B352">
        <f ca="1" t="shared" si="85"/>
        <v>343</v>
      </c>
      <c r="C352" s="26" t="str">
        <f t="shared" si="75"/>
        <v>11016</v>
      </c>
      <c r="D352" s="26" t="str">
        <f t="shared" si="76"/>
        <v>11002</v>
      </c>
      <c r="E352" s="2" t="str">
        <f t="shared" si="77"/>
        <v>7.</v>
      </c>
      <c r="F352" s="2" t="str">
        <f t="shared" si="78"/>
        <v>33</v>
      </c>
      <c r="G352" s="26" t="str">
        <f t="shared" si="79"/>
        <v>3372</v>
      </c>
      <c r="H352" t="str">
        <f t="shared" si="80"/>
        <v>ŠO Praga Praha E</v>
      </c>
      <c r="I352" s="2" t="str">
        <f t="shared" si="86"/>
        <v>-</v>
      </c>
      <c r="J352" t="str">
        <f t="shared" si="81"/>
        <v>ŠK Sokol Vyšehrad I</v>
      </c>
      <c r="K352" s="2" t="str">
        <f t="shared" si="82"/>
        <v>čt</v>
      </c>
      <c r="L352" s="5">
        <f t="shared" si="83"/>
        <v>43517</v>
      </c>
      <c r="M352" s="2" t="str">
        <f t="shared" si="84"/>
        <v>18.00</v>
      </c>
      <c r="N352">
        <f t="shared" si="87"/>
      </c>
      <c r="Q352" s="16" t="str">
        <f t="shared" si="88"/>
        <v>2019022111016</v>
      </c>
      <c r="S352" s="6">
        <f t="shared" si="89"/>
        <v>1</v>
      </c>
    </row>
    <row r="353" spans="1:19" ht="15">
      <c r="A353">
        <f>MATCH(TRUE,INDEX(vseut,$A352+1):posut,0)+$A352</f>
        <v>344</v>
      </c>
      <c r="B353">
        <f ca="1" t="shared" si="85"/>
        <v>344</v>
      </c>
      <c r="C353" s="26" t="str">
        <f t="shared" si="75"/>
        <v>11028</v>
      </c>
      <c r="D353" s="26" t="str">
        <f t="shared" si="76"/>
        <v>11058</v>
      </c>
      <c r="E353" s="2" t="str">
        <f t="shared" si="77"/>
        <v>7.</v>
      </c>
      <c r="F353" s="2" t="str">
        <f t="shared" si="78"/>
        <v>34</v>
      </c>
      <c r="G353" s="26" t="str">
        <f t="shared" si="79"/>
        <v>3473</v>
      </c>
      <c r="H353" t="str">
        <f t="shared" si="80"/>
        <v>GROP - E</v>
      </c>
      <c r="I353" s="2" t="str">
        <f t="shared" si="86"/>
        <v>-</v>
      </c>
      <c r="J353" t="str">
        <f t="shared" si="81"/>
        <v>ŠK Mlejn B</v>
      </c>
      <c r="K353" s="2" t="str">
        <f t="shared" si="82"/>
        <v>čt</v>
      </c>
      <c r="L353" s="5">
        <f t="shared" si="83"/>
        <v>43517</v>
      </c>
      <c r="M353" s="2" t="str">
        <f t="shared" si="84"/>
        <v>18.00</v>
      </c>
      <c r="N353">
        <f t="shared" si="87"/>
      </c>
      <c r="Q353" s="16" t="str">
        <f t="shared" si="88"/>
        <v>2019022111028</v>
      </c>
      <c r="S353" s="6">
        <f t="shared" si="89"/>
        <v>1</v>
      </c>
    </row>
    <row r="354" spans="1:19" ht="15">
      <c r="A354">
        <f>MATCH(TRUE,INDEX(vseut,$A353+1):posut,0)+$A353</f>
        <v>345</v>
      </c>
      <c r="B354">
        <f ca="1" t="shared" si="85"/>
        <v>345</v>
      </c>
      <c r="C354" s="26" t="str">
        <f t="shared" si="75"/>
        <v>11002</v>
      </c>
      <c r="D354" s="26" t="str">
        <f t="shared" si="76"/>
        <v>11050</v>
      </c>
      <c r="E354" s="2" t="str">
        <f t="shared" si="77"/>
        <v>7.</v>
      </c>
      <c r="F354" s="2" t="str">
        <f t="shared" si="78"/>
        <v>22</v>
      </c>
      <c r="G354" s="26" t="str">
        <f t="shared" si="79"/>
        <v>2276</v>
      </c>
      <c r="H354" t="str">
        <f t="shared" si="80"/>
        <v>ŠK Sokol Vyšehrad H</v>
      </c>
      <c r="I354" s="2" t="str">
        <f t="shared" si="86"/>
        <v>-</v>
      </c>
      <c r="J354" t="str">
        <f t="shared" si="81"/>
        <v>Unichess E</v>
      </c>
      <c r="K354" s="2" t="str">
        <f t="shared" si="82"/>
        <v>pá</v>
      </c>
      <c r="L354" s="5">
        <f t="shared" si="83"/>
        <v>43518</v>
      </c>
      <c r="M354" s="2" t="str">
        <f t="shared" si="84"/>
        <v>18.00</v>
      </c>
      <c r="N354">
        <f t="shared" si="87"/>
      </c>
      <c r="Q354" s="16" t="str">
        <f t="shared" si="88"/>
        <v>2019022211002</v>
      </c>
      <c r="S354" s="6">
        <f t="shared" si="89"/>
        <v>1</v>
      </c>
    </row>
    <row r="355" spans="1:19" ht="15">
      <c r="A355">
        <f>MATCH(TRUE,INDEX(vseut,$A354+1):posut,0)+$A354</f>
        <v>346</v>
      </c>
      <c r="B355">
        <f ca="1" t="shared" si="85"/>
        <v>346</v>
      </c>
      <c r="C355" s="26" t="str">
        <f t="shared" si="75"/>
        <v>11016</v>
      </c>
      <c r="D355" s="26" t="str">
        <f t="shared" si="76"/>
        <v>11062</v>
      </c>
      <c r="E355" s="2" t="str">
        <f t="shared" si="77"/>
        <v>7.</v>
      </c>
      <c r="F355" s="2" t="str">
        <f t="shared" si="78"/>
        <v>22</v>
      </c>
      <c r="G355" s="26" t="str">
        <f t="shared" si="79"/>
        <v>2271</v>
      </c>
      <c r="H355" t="str">
        <f t="shared" si="80"/>
        <v>ŠO Praga Praha B</v>
      </c>
      <c r="I355" s="2" t="str">
        <f t="shared" si="86"/>
        <v>-</v>
      </c>
      <c r="J355" t="str">
        <f t="shared" si="81"/>
        <v>Kbel.šach. reprezentace B</v>
      </c>
      <c r="K355" s="2" t="str">
        <f t="shared" si="82"/>
        <v>pá</v>
      </c>
      <c r="L355" s="5">
        <f t="shared" si="83"/>
        <v>43518</v>
      </c>
      <c r="M355" s="2" t="str">
        <f t="shared" si="84"/>
        <v>18.00</v>
      </c>
      <c r="N355">
        <f t="shared" si="87"/>
      </c>
      <c r="Q355" s="16" t="str">
        <f t="shared" si="88"/>
        <v>2019022211016</v>
      </c>
      <c r="S355" s="6">
        <f t="shared" si="89"/>
        <v>1</v>
      </c>
    </row>
    <row r="356" spans="1:19" ht="15">
      <c r="A356">
        <f>MATCH(TRUE,INDEX(vseut,$A355+1):posut,0)+$A355</f>
        <v>347</v>
      </c>
      <c r="B356">
        <f ca="1" t="shared" si="85"/>
        <v>347</v>
      </c>
      <c r="C356" s="26" t="str">
        <f t="shared" si="75"/>
        <v>11061</v>
      </c>
      <c r="D356" s="26" t="str">
        <f t="shared" si="76"/>
        <v>11063</v>
      </c>
      <c r="E356" s="2" t="str">
        <f t="shared" si="77"/>
        <v>7.</v>
      </c>
      <c r="F356" s="2" t="str">
        <f t="shared" si="78"/>
        <v>32</v>
      </c>
      <c r="G356" s="26" t="str">
        <f t="shared" si="79"/>
        <v>3276</v>
      </c>
      <c r="H356" t="str">
        <f t="shared" si="80"/>
        <v>Sokol Nebušice</v>
      </c>
      <c r="I356" s="2" t="str">
        <f t="shared" si="86"/>
        <v>-</v>
      </c>
      <c r="J356" t="str">
        <f t="shared" si="81"/>
        <v>Šachový klub Praha 4 "B"</v>
      </c>
      <c r="K356" s="2" t="str">
        <f t="shared" si="82"/>
        <v>pá</v>
      </c>
      <c r="L356" s="5">
        <f t="shared" si="83"/>
        <v>43518</v>
      </c>
      <c r="M356" s="2" t="str">
        <f t="shared" si="84"/>
        <v>18.00</v>
      </c>
      <c r="N356">
        <f t="shared" si="87"/>
      </c>
      <c r="Q356" s="16" t="str">
        <f t="shared" si="88"/>
        <v>2019022211061</v>
      </c>
      <c r="S356" s="6">
        <f t="shared" si="89"/>
        <v>1</v>
      </c>
    </row>
    <row r="357" spans="1:19" ht="15">
      <c r="A357">
        <f>MATCH(TRUE,INDEX(vseut,$A356+1):posut,0)+$A356</f>
        <v>348</v>
      </c>
      <c r="B357">
        <f ca="1" t="shared" si="85"/>
        <v>348</v>
      </c>
      <c r="C357" s="26" t="str">
        <f t="shared" si="75"/>
        <v>11054</v>
      </c>
      <c r="D357" s="26" t="str">
        <f t="shared" si="76"/>
        <v>11016</v>
      </c>
      <c r="E357" s="2" t="str">
        <f t="shared" si="77"/>
        <v>7.</v>
      </c>
      <c r="F357" s="2" t="str">
        <f t="shared" si="78"/>
        <v>34</v>
      </c>
      <c r="G357" s="26" t="str">
        <f t="shared" si="79"/>
        <v>3476</v>
      </c>
      <c r="H357" t="str">
        <f t="shared" si="80"/>
        <v>SK Újezd nad Lesy</v>
      </c>
      <c r="I357" s="2" t="str">
        <f t="shared" si="86"/>
        <v>-</v>
      </c>
      <c r="J357" t="str">
        <f t="shared" si="81"/>
        <v>ŠO Praga Praha C</v>
      </c>
      <c r="K357" s="2" t="str">
        <f t="shared" si="82"/>
        <v>pá</v>
      </c>
      <c r="L357" s="5">
        <f t="shared" si="83"/>
        <v>43518</v>
      </c>
      <c r="M357" s="2" t="str">
        <f t="shared" si="84"/>
        <v>17.45</v>
      </c>
      <c r="N357">
        <f t="shared" si="87"/>
      </c>
      <c r="Q357" s="16" t="str">
        <f t="shared" si="88"/>
        <v>2019022211054</v>
      </c>
      <c r="S357" s="6">
        <f t="shared" si="89"/>
        <v>1</v>
      </c>
    </row>
    <row r="358" spans="1:19" ht="15">
      <c r="A358">
        <f>MATCH(TRUE,INDEX(vseut,$A357+1):posut,0)+$A357</f>
        <v>349</v>
      </c>
      <c r="B358">
        <f ca="1" t="shared" si="85"/>
        <v>349</v>
      </c>
      <c r="C358" s="26" t="str">
        <f t="shared" si="75"/>
        <v>11002</v>
      </c>
      <c r="D358" s="26" t="str">
        <f t="shared" si="76"/>
        <v>11055</v>
      </c>
      <c r="E358" s="2" t="str">
        <f t="shared" si="77"/>
        <v>8.</v>
      </c>
      <c r="F358" s="2" t="str">
        <f t="shared" si="78"/>
        <v>01</v>
      </c>
      <c r="G358" s="26" t="str">
        <f t="shared" si="79"/>
        <v>0182</v>
      </c>
      <c r="H358" t="str">
        <f t="shared" si="80"/>
        <v>ŠK Sokol Vyšehrad C</v>
      </c>
      <c r="I358" s="2" t="str">
        <f t="shared" si="86"/>
        <v>-</v>
      </c>
      <c r="J358" t="str">
        <f t="shared" si="81"/>
        <v>Dukla B</v>
      </c>
      <c r="K358" s="2" t="str">
        <f t="shared" si="82"/>
        <v>po</v>
      </c>
      <c r="L358" s="5">
        <f t="shared" si="83"/>
        <v>43521</v>
      </c>
      <c r="M358" s="2" t="str">
        <f t="shared" si="84"/>
        <v>18.00</v>
      </c>
      <c r="N358" t="str">
        <f t="shared" si="87"/>
        <v>ano</v>
      </c>
      <c r="Q358" s="16" t="str">
        <f t="shared" si="88"/>
        <v>2019022511002</v>
      </c>
      <c r="S358" s="6">
        <f t="shared" si="89"/>
        <v>1</v>
      </c>
    </row>
    <row r="359" spans="1:19" ht="15">
      <c r="A359">
        <f>MATCH(TRUE,INDEX(vseut,$A358+1):posut,0)+$A358</f>
        <v>350</v>
      </c>
      <c r="B359">
        <f ca="1" t="shared" si="85"/>
        <v>350</v>
      </c>
      <c r="C359" s="26" t="str">
        <f t="shared" si="75"/>
        <v>11012</v>
      </c>
      <c r="D359" s="26" t="str">
        <f t="shared" si="76"/>
        <v>11006</v>
      </c>
      <c r="E359" s="2" t="str">
        <f t="shared" si="77"/>
        <v>8.</v>
      </c>
      <c r="F359" s="2" t="str">
        <f t="shared" si="78"/>
        <v>01</v>
      </c>
      <c r="G359" s="26" t="str">
        <f t="shared" si="79"/>
        <v>0185</v>
      </c>
      <c r="H359" t="str">
        <f t="shared" si="80"/>
        <v>ŠK Viktoria Žižkov A</v>
      </c>
      <c r="I359" s="2" t="str">
        <f t="shared" si="86"/>
        <v>-</v>
      </c>
      <c r="J359" t="str">
        <f t="shared" si="81"/>
        <v>TJ Pankrác C</v>
      </c>
      <c r="K359" s="2" t="str">
        <f t="shared" si="82"/>
        <v>po</v>
      </c>
      <c r="L359" s="5">
        <f t="shared" si="83"/>
        <v>43521</v>
      </c>
      <c r="M359" s="2" t="str">
        <f t="shared" si="84"/>
        <v>18.00</v>
      </c>
      <c r="N359" t="str">
        <f t="shared" si="87"/>
        <v>ano</v>
      </c>
      <c r="Q359" s="16" t="str">
        <f t="shared" si="88"/>
        <v>2019022511012</v>
      </c>
      <c r="S359" s="6">
        <f t="shared" si="89"/>
        <v>1</v>
      </c>
    </row>
    <row r="360" spans="1:19" ht="15">
      <c r="A360">
        <f>MATCH(TRUE,INDEX(vseut,$A359+1):posut,0)+$A359</f>
        <v>351</v>
      </c>
      <c r="B360">
        <f ca="1" t="shared" si="85"/>
        <v>351</v>
      </c>
      <c r="C360" s="26" t="str">
        <f t="shared" si="75"/>
        <v>11055</v>
      </c>
      <c r="D360" s="26" t="str">
        <f t="shared" si="76"/>
        <v>11015</v>
      </c>
      <c r="E360" s="2" t="str">
        <f t="shared" si="77"/>
        <v>8.</v>
      </c>
      <c r="F360" s="2" t="str">
        <f t="shared" si="78"/>
        <v>11</v>
      </c>
      <c r="G360" s="26" t="str">
        <f t="shared" si="79"/>
        <v>1185</v>
      </c>
      <c r="H360" t="str">
        <f t="shared" si="80"/>
        <v>Dukla D</v>
      </c>
      <c r="I360" s="2" t="str">
        <f t="shared" si="86"/>
        <v>-</v>
      </c>
      <c r="J360" t="str">
        <f t="shared" si="81"/>
        <v>TJ Kobylisy E</v>
      </c>
      <c r="K360" s="2" t="str">
        <f t="shared" si="82"/>
        <v>po</v>
      </c>
      <c r="L360" s="5">
        <f t="shared" si="83"/>
        <v>43521</v>
      </c>
      <c r="M360" s="2" t="str">
        <f t="shared" si="84"/>
        <v>18.00</v>
      </c>
      <c r="N360" t="str">
        <f t="shared" si="87"/>
        <v>ano</v>
      </c>
      <c r="Q360" s="16" t="str">
        <f t="shared" si="88"/>
        <v>2019022511055</v>
      </c>
      <c r="S360" s="6">
        <f t="shared" si="89"/>
        <v>1</v>
      </c>
    </row>
    <row r="361" spans="1:19" ht="15">
      <c r="A361">
        <f>MATCH(TRUE,INDEX(vseut,$A360+1):posut,0)+$A360</f>
        <v>352</v>
      </c>
      <c r="B361">
        <f ca="1" t="shared" si="85"/>
        <v>352</v>
      </c>
      <c r="C361" s="26" t="str">
        <f t="shared" si="75"/>
        <v>11059</v>
      </c>
      <c r="D361" s="26" t="str">
        <f t="shared" si="76"/>
        <v>11015</v>
      </c>
      <c r="E361" s="2" t="str">
        <f t="shared" si="77"/>
        <v>8.</v>
      </c>
      <c r="F361" s="2" t="str">
        <f t="shared" si="78"/>
        <v>12</v>
      </c>
      <c r="G361" s="26" t="str">
        <f t="shared" si="79"/>
        <v>1282</v>
      </c>
      <c r="H361" t="str">
        <f t="shared" si="80"/>
        <v>ŠK AURORA</v>
      </c>
      <c r="I361" s="2" t="str">
        <f t="shared" si="86"/>
        <v>-</v>
      </c>
      <c r="J361" t="str">
        <f t="shared" si="81"/>
        <v>TJ Kobylisy D</v>
      </c>
      <c r="K361" s="2" t="str">
        <f t="shared" si="82"/>
        <v>po</v>
      </c>
      <c r="L361" s="5">
        <f t="shared" si="83"/>
        <v>43521</v>
      </c>
      <c r="M361" s="2" t="str">
        <f t="shared" si="84"/>
        <v>17.30</v>
      </c>
      <c r="N361" t="str">
        <f t="shared" si="87"/>
        <v>ano</v>
      </c>
      <c r="Q361" s="16" t="str">
        <f t="shared" si="88"/>
        <v>2019022511059</v>
      </c>
      <c r="S361" s="6">
        <f t="shared" si="89"/>
        <v>1</v>
      </c>
    </row>
    <row r="362" spans="1:19" ht="15">
      <c r="A362">
        <f>MATCH(TRUE,INDEX(vseut,$A361+1):posut,0)+$A361</f>
        <v>353</v>
      </c>
      <c r="B362">
        <f ca="1" t="shared" si="85"/>
        <v>353</v>
      </c>
      <c r="C362" s="26" t="str">
        <f t="shared" si="75"/>
        <v>11022</v>
      </c>
      <c r="D362" s="26" t="str">
        <f t="shared" si="76"/>
        <v>11001</v>
      </c>
      <c r="E362" s="2" t="str">
        <f t="shared" si="77"/>
        <v>8.</v>
      </c>
      <c r="F362" s="2" t="str">
        <f t="shared" si="78"/>
        <v>22</v>
      </c>
      <c r="G362" s="26" t="str">
        <f t="shared" si="79"/>
        <v>2283</v>
      </c>
      <c r="H362" t="str">
        <f t="shared" si="80"/>
        <v>SK Rapid Praha A</v>
      </c>
      <c r="I362" s="2" t="str">
        <f t="shared" si="86"/>
        <v>-</v>
      </c>
      <c r="J362" t="str">
        <f t="shared" si="81"/>
        <v>TJ Bohemians Praha G</v>
      </c>
      <c r="K362" s="2" t="str">
        <f t="shared" si="82"/>
        <v>po</v>
      </c>
      <c r="L362" s="5">
        <f t="shared" si="83"/>
        <v>43521</v>
      </c>
      <c r="M362" s="2" t="str">
        <f t="shared" si="84"/>
        <v>17.45</v>
      </c>
      <c r="N362">
        <f t="shared" si="87"/>
      </c>
      <c r="Q362" s="16" t="str">
        <f t="shared" si="88"/>
        <v>2019022511022</v>
      </c>
      <c r="S362" s="6">
        <f t="shared" si="89"/>
        <v>1</v>
      </c>
    </row>
    <row r="363" spans="1:19" ht="15">
      <c r="A363">
        <f>MATCH(TRUE,INDEX(vseut,$A362+1):posut,0)+$A362</f>
        <v>354</v>
      </c>
      <c r="B363">
        <f ca="1" t="shared" si="85"/>
        <v>354</v>
      </c>
      <c r="C363" s="26" t="str">
        <f t="shared" si="75"/>
        <v>11053</v>
      </c>
      <c r="D363" s="26" t="str">
        <f t="shared" si="76"/>
        <v>11058</v>
      </c>
      <c r="E363" s="2" t="str">
        <f t="shared" si="77"/>
        <v>8.</v>
      </c>
      <c r="F363" s="2" t="str">
        <f t="shared" si="78"/>
        <v>31</v>
      </c>
      <c r="G363" s="26" t="str">
        <f t="shared" si="79"/>
        <v>3184</v>
      </c>
      <c r="H363" t="str">
        <f t="shared" si="80"/>
        <v>SK Lokomotiva Radlice A</v>
      </c>
      <c r="I363" s="2" t="str">
        <f t="shared" si="86"/>
        <v>-</v>
      </c>
      <c r="J363" t="str">
        <f t="shared" si="81"/>
        <v>ŠK Mlejn A</v>
      </c>
      <c r="K363" s="2" t="str">
        <f t="shared" si="82"/>
        <v>po</v>
      </c>
      <c r="L363" s="5">
        <f t="shared" si="83"/>
        <v>43521</v>
      </c>
      <c r="M363" s="2" t="str">
        <f t="shared" si="84"/>
        <v>18.00</v>
      </c>
      <c r="N363">
        <f t="shared" si="87"/>
      </c>
      <c r="Q363" s="16" t="str">
        <f t="shared" si="88"/>
        <v>2019022511053</v>
      </c>
      <c r="S363" s="6">
        <f t="shared" si="89"/>
        <v>1</v>
      </c>
    </row>
    <row r="364" spans="1:19" ht="15">
      <c r="A364">
        <f>MATCH(TRUE,INDEX(vseut,$A363+1):posut,0)+$A363</f>
        <v>355</v>
      </c>
      <c r="B364">
        <f ca="1" t="shared" si="85"/>
        <v>355</v>
      </c>
      <c r="C364" s="26" t="str">
        <f t="shared" si="75"/>
        <v>11015</v>
      </c>
      <c r="D364" s="26" t="str">
        <f t="shared" si="76"/>
        <v>11001</v>
      </c>
      <c r="E364" s="2" t="str">
        <f t="shared" si="77"/>
        <v>8.</v>
      </c>
      <c r="F364" s="2" t="str">
        <f t="shared" si="78"/>
        <v>31</v>
      </c>
      <c r="G364" s="26" t="str">
        <f t="shared" si="79"/>
        <v>3186</v>
      </c>
      <c r="H364" t="str">
        <f t="shared" si="80"/>
        <v>TJ Kobylisy F</v>
      </c>
      <c r="I364" s="2" t="str">
        <f t="shared" si="86"/>
        <v>-</v>
      </c>
      <c r="J364" t="str">
        <f t="shared" si="81"/>
        <v>TJ Bohemians Praha H</v>
      </c>
      <c r="K364" s="2" t="str">
        <f t="shared" si="82"/>
        <v>po</v>
      </c>
      <c r="L364" s="5">
        <f t="shared" si="83"/>
        <v>43521</v>
      </c>
      <c r="M364" s="2" t="str">
        <f t="shared" si="84"/>
        <v>18.00</v>
      </c>
      <c r="N364">
        <f t="shared" si="87"/>
      </c>
      <c r="Q364" s="16" t="str">
        <f t="shared" si="88"/>
        <v>2019022511015</v>
      </c>
      <c r="S364" s="6">
        <f t="shared" si="89"/>
        <v>1</v>
      </c>
    </row>
    <row r="365" spans="1:19" ht="15">
      <c r="A365">
        <f>MATCH(TRUE,INDEX(vseut,$A364+1):posut,0)+$A364</f>
        <v>356</v>
      </c>
      <c r="B365">
        <f ca="1" t="shared" si="85"/>
        <v>356</v>
      </c>
      <c r="C365" s="26" t="str">
        <f t="shared" si="75"/>
        <v>11004</v>
      </c>
      <c r="D365" s="26" t="str">
        <f t="shared" si="76"/>
        <v>11062</v>
      </c>
      <c r="E365" s="2" t="str">
        <f t="shared" si="77"/>
        <v>8.</v>
      </c>
      <c r="F365" s="2" t="str">
        <f t="shared" si="78"/>
        <v>32</v>
      </c>
      <c r="G365" s="26" t="str">
        <f t="shared" si="79"/>
        <v>3285</v>
      </c>
      <c r="H365" t="str">
        <f t="shared" si="80"/>
        <v>ŠK DP Praha H - PORG</v>
      </c>
      <c r="I365" s="2" t="str">
        <f t="shared" si="86"/>
        <v>-</v>
      </c>
      <c r="J365" t="str">
        <f t="shared" si="81"/>
        <v>SNAD Kbely</v>
      </c>
      <c r="K365" s="2" t="str">
        <f t="shared" si="82"/>
        <v>po</v>
      </c>
      <c r="L365" s="5">
        <f t="shared" si="83"/>
        <v>43521</v>
      </c>
      <c r="M365" s="2" t="str">
        <f t="shared" si="84"/>
        <v>17.30</v>
      </c>
      <c r="N365" t="str">
        <f t="shared" si="87"/>
        <v>ano</v>
      </c>
      <c r="Q365" s="16" t="str">
        <f t="shared" si="88"/>
        <v>2019022511004</v>
      </c>
      <c r="S365" s="6">
        <f t="shared" si="89"/>
        <v>2</v>
      </c>
    </row>
    <row r="366" spans="1:19" ht="15">
      <c r="A366">
        <f>MATCH(TRUE,INDEX(vseut,$A365+1):posut,0)+$A365</f>
        <v>357</v>
      </c>
      <c r="B366">
        <f ca="1" t="shared" si="85"/>
        <v>357</v>
      </c>
      <c r="C366" s="26" t="str">
        <f t="shared" si="75"/>
        <v>11004</v>
      </c>
      <c r="D366" s="26" t="str">
        <f t="shared" si="76"/>
        <v>11028</v>
      </c>
      <c r="E366" s="2" t="str">
        <f t="shared" si="77"/>
        <v>8.</v>
      </c>
      <c r="F366" s="2" t="str">
        <f t="shared" si="78"/>
        <v>34</v>
      </c>
      <c r="G366" s="26" t="str">
        <f t="shared" si="79"/>
        <v>3485</v>
      </c>
      <c r="H366" t="str">
        <f t="shared" si="80"/>
        <v>ŠK DP Praha F</v>
      </c>
      <c r="I366" s="2" t="str">
        <f t="shared" si="86"/>
        <v>-</v>
      </c>
      <c r="J366" t="str">
        <f t="shared" si="81"/>
        <v>GROP - E</v>
      </c>
      <c r="K366" s="2" t="str">
        <f t="shared" si="82"/>
        <v>po</v>
      </c>
      <c r="L366" s="5">
        <f t="shared" si="83"/>
        <v>43521</v>
      </c>
      <c r="M366" s="2" t="str">
        <f t="shared" si="84"/>
        <v>17.30</v>
      </c>
      <c r="N366" t="str">
        <f t="shared" si="87"/>
        <v>ano</v>
      </c>
      <c r="Q366" s="16" t="str">
        <f t="shared" si="88"/>
        <v>2019022511004</v>
      </c>
      <c r="S366" s="6">
        <f t="shared" si="89"/>
        <v>2</v>
      </c>
    </row>
    <row r="367" spans="1:19" ht="15">
      <c r="A367">
        <f>MATCH(TRUE,INDEX(vseut,$A366+1):posut,0)+$A366</f>
        <v>358</v>
      </c>
      <c r="B367">
        <f ca="1" t="shared" si="85"/>
        <v>358</v>
      </c>
      <c r="C367" s="26" t="str">
        <f t="shared" si="75"/>
        <v>11029</v>
      </c>
      <c r="D367" s="26" t="str">
        <f t="shared" si="76"/>
        <v>11002</v>
      </c>
      <c r="E367" s="2" t="str">
        <f t="shared" si="77"/>
        <v>8.</v>
      </c>
      <c r="F367" s="2" t="str">
        <f t="shared" si="78"/>
        <v>11</v>
      </c>
      <c r="G367" s="26" t="str">
        <f t="shared" si="79"/>
        <v>1183</v>
      </c>
      <c r="H367" t="str">
        <f t="shared" si="80"/>
        <v>ŠK Smíchov A</v>
      </c>
      <c r="I367" s="2" t="str">
        <f t="shared" si="86"/>
        <v>-</v>
      </c>
      <c r="J367" t="str">
        <f t="shared" si="81"/>
        <v>ŠK Sokol Vyšehrad D</v>
      </c>
      <c r="K367" s="2" t="str">
        <f t="shared" si="82"/>
        <v>út</v>
      </c>
      <c r="L367" s="5">
        <f t="shared" si="83"/>
        <v>43522</v>
      </c>
      <c r="M367" s="2" t="str">
        <f t="shared" si="84"/>
        <v>18.00</v>
      </c>
      <c r="N367" t="str">
        <f t="shared" si="87"/>
        <v>ano</v>
      </c>
      <c r="Q367" s="16" t="str">
        <f t="shared" si="88"/>
        <v>2019022611029</v>
      </c>
      <c r="S367" s="6">
        <f t="shared" si="89"/>
        <v>1</v>
      </c>
    </row>
    <row r="368" spans="1:19" ht="15">
      <c r="A368">
        <f>MATCH(TRUE,INDEX(vseut,$A367+1):posut,0)+$A367</f>
        <v>359</v>
      </c>
      <c r="B368">
        <f ca="1" t="shared" si="85"/>
        <v>359</v>
      </c>
      <c r="C368" s="26" t="str">
        <f t="shared" si="75"/>
        <v>11002</v>
      </c>
      <c r="D368" s="26" t="str">
        <f t="shared" si="76"/>
        <v>11001</v>
      </c>
      <c r="E368" s="2" t="str">
        <f t="shared" si="77"/>
        <v>8.</v>
      </c>
      <c r="F368" s="2" t="str">
        <f t="shared" si="78"/>
        <v>11</v>
      </c>
      <c r="G368" s="26" t="str">
        <f t="shared" si="79"/>
        <v>1181</v>
      </c>
      <c r="H368" t="str">
        <f t="shared" si="80"/>
        <v>ŠK Sokol Vyšehrad E</v>
      </c>
      <c r="I368" s="2" t="str">
        <f t="shared" si="86"/>
        <v>-</v>
      </c>
      <c r="J368" t="str">
        <f t="shared" si="81"/>
        <v>TJ Bohemians Praha E</v>
      </c>
      <c r="K368" s="2" t="str">
        <f t="shared" si="82"/>
        <v>út</v>
      </c>
      <c r="L368" s="5">
        <f t="shared" si="83"/>
        <v>43522</v>
      </c>
      <c r="M368" s="2" t="str">
        <f t="shared" si="84"/>
        <v>18.00</v>
      </c>
      <c r="N368" t="str">
        <f t="shared" si="87"/>
        <v>ano</v>
      </c>
      <c r="Q368" s="16" t="str">
        <f t="shared" si="88"/>
        <v>2019022611002</v>
      </c>
      <c r="S368" s="6">
        <f t="shared" si="89"/>
        <v>1</v>
      </c>
    </row>
    <row r="369" spans="1:19" ht="15">
      <c r="A369">
        <f>MATCH(TRUE,INDEX(vseut,$A368+1):posut,0)+$A368</f>
        <v>360</v>
      </c>
      <c r="B369">
        <f ca="1" t="shared" si="85"/>
        <v>360</v>
      </c>
      <c r="C369" s="26" t="str">
        <f t="shared" si="75"/>
        <v>11016</v>
      </c>
      <c r="D369" s="26" t="str">
        <f t="shared" si="76"/>
        <v>11011</v>
      </c>
      <c r="E369" s="2" t="str">
        <f t="shared" si="77"/>
        <v>8.</v>
      </c>
      <c r="F369" s="2" t="str">
        <f t="shared" si="78"/>
        <v>11</v>
      </c>
      <c r="G369" s="26" t="str">
        <f t="shared" si="79"/>
        <v>1186</v>
      </c>
      <c r="H369" t="str">
        <f t="shared" si="80"/>
        <v>ŠO Praga Praha A</v>
      </c>
      <c r="I369" s="2" t="str">
        <f t="shared" si="86"/>
        <v>-</v>
      </c>
      <c r="J369" t="str">
        <f t="shared" si="81"/>
        <v>Sokol Praha Vršovice C</v>
      </c>
      <c r="K369" s="2" t="str">
        <f t="shared" si="82"/>
        <v>út</v>
      </c>
      <c r="L369" s="5">
        <f t="shared" si="83"/>
        <v>43522</v>
      </c>
      <c r="M369" s="2" t="str">
        <f t="shared" si="84"/>
        <v>18.00</v>
      </c>
      <c r="N369" t="str">
        <f t="shared" si="87"/>
        <v>ano</v>
      </c>
      <c r="Q369" s="16" t="str">
        <f t="shared" si="88"/>
        <v>2019022611016</v>
      </c>
      <c r="S369" s="6">
        <f t="shared" si="89"/>
        <v>1</v>
      </c>
    </row>
    <row r="370" spans="1:19" ht="15">
      <c r="A370">
        <f>MATCH(TRUE,INDEX(vseut,$A369+1):posut,0)+$A369</f>
        <v>361</v>
      </c>
      <c r="B370">
        <f ca="1" t="shared" si="85"/>
        <v>361</v>
      </c>
      <c r="C370" s="26" t="str">
        <f t="shared" si="75"/>
        <v>11001</v>
      </c>
      <c r="D370" s="26" t="str">
        <f t="shared" si="76"/>
        <v>11002</v>
      </c>
      <c r="E370" s="2" t="str">
        <f t="shared" si="77"/>
        <v>8.</v>
      </c>
      <c r="F370" s="2" t="str">
        <f t="shared" si="78"/>
        <v>12</v>
      </c>
      <c r="G370" s="26" t="str">
        <f t="shared" si="79"/>
        <v>1286</v>
      </c>
      <c r="H370" t="str">
        <f t="shared" si="80"/>
        <v>TJ Bohemians Praha D</v>
      </c>
      <c r="I370" s="2" t="str">
        <f t="shared" si="86"/>
        <v>-</v>
      </c>
      <c r="J370" t="str">
        <f t="shared" si="81"/>
        <v>ŠK Sokol Vyšehrad F</v>
      </c>
      <c r="K370" s="2" t="str">
        <f t="shared" si="82"/>
        <v>út</v>
      </c>
      <c r="L370" s="5">
        <f t="shared" si="83"/>
        <v>43522</v>
      </c>
      <c r="M370" s="2" t="str">
        <f t="shared" si="84"/>
        <v>18.00</v>
      </c>
      <c r="N370" t="str">
        <f t="shared" si="87"/>
        <v>ano</v>
      </c>
      <c r="Q370" s="16" t="str">
        <f t="shared" si="88"/>
        <v>2019022611001</v>
      </c>
      <c r="S370" s="6">
        <f t="shared" si="89"/>
        <v>1</v>
      </c>
    </row>
    <row r="371" spans="1:19" ht="15">
      <c r="A371">
        <f>MATCH(TRUE,INDEX(vseut,$A370+1):posut,0)+$A370</f>
        <v>362</v>
      </c>
      <c r="B371">
        <f ca="1" t="shared" si="85"/>
        <v>362</v>
      </c>
      <c r="C371" s="26" t="str">
        <f t="shared" si="75"/>
        <v>11006</v>
      </c>
      <c r="D371" s="26" t="str">
        <f t="shared" si="76"/>
        <v>11012</v>
      </c>
      <c r="E371" s="2" t="str">
        <f t="shared" si="77"/>
        <v>8.</v>
      </c>
      <c r="F371" s="2" t="str">
        <f t="shared" si="78"/>
        <v>21</v>
      </c>
      <c r="G371" s="26" t="str">
        <f t="shared" si="79"/>
        <v>2183</v>
      </c>
      <c r="H371" t="str">
        <f t="shared" si="80"/>
        <v>TJ Pankrác F</v>
      </c>
      <c r="I371" s="2" t="str">
        <f t="shared" si="86"/>
        <v>-</v>
      </c>
      <c r="J371" t="str">
        <f t="shared" si="81"/>
        <v>ŠK Viktoria Žižkov C</v>
      </c>
      <c r="K371" s="2" t="str">
        <f t="shared" si="82"/>
        <v>út</v>
      </c>
      <c r="L371" s="5">
        <f t="shared" si="83"/>
        <v>43522</v>
      </c>
      <c r="M371" s="2" t="str">
        <f t="shared" si="84"/>
        <v>17.30</v>
      </c>
      <c r="N371">
        <f t="shared" si="87"/>
      </c>
      <c r="Q371" s="16" t="str">
        <f t="shared" si="88"/>
        <v>2019022611006</v>
      </c>
      <c r="S371" s="6">
        <f t="shared" si="89"/>
        <v>1</v>
      </c>
    </row>
    <row r="372" spans="1:19" ht="15">
      <c r="A372">
        <f>MATCH(TRUE,INDEX(vseut,$A371+1):posut,0)+$A371</f>
        <v>363</v>
      </c>
      <c r="B372">
        <f ca="1" t="shared" si="85"/>
        <v>363</v>
      </c>
      <c r="C372" s="26" t="str">
        <f t="shared" si="75"/>
        <v>11062</v>
      </c>
      <c r="D372" s="26" t="str">
        <f t="shared" si="76"/>
        <v>11050</v>
      </c>
      <c r="E372" s="2" t="str">
        <f t="shared" si="77"/>
        <v>8.</v>
      </c>
      <c r="F372" s="2" t="str">
        <f t="shared" si="78"/>
        <v>22</v>
      </c>
      <c r="G372" s="26" t="str">
        <f t="shared" si="79"/>
        <v>2281</v>
      </c>
      <c r="H372" t="str">
        <f t="shared" si="80"/>
        <v>Kbel.šach. reprezentace B</v>
      </c>
      <c r="I372" s="2" t="str">
        <f t="shared" si="86"/>
        <v>-</v>
      </c>
      <c r="J372" t="str">
        <f t="shared" si="81"/>
        <v>Unichess E</v>
      </c>
      <c r="K372" s="2" t="str">
        <f t="shared" si="82"/>
        <v>út</v>
      </c>
      <c r="L372" s="5">
        <f t="shared" si="83"/>
        <v>43522</v>
      </c>
      <c r="M372" s="2" t="str">
        <f t="shared" si="84"/>
        <v>18.00</v>
      </c>
      <c r="N372">
        <f t="shared" si="87"/>
      </c>
      <c r="Q372" s="16" t="str">
        <f t="shared" si="88"/>
        <v>2019022611062</v>
      </c>
      <c r="S372" s="6">
        <f t="shared" si="89"/>
        <v>1</v>
      </c>
    </row>
    <row r="373" spans="1:19" ht="15">
      <c r="A373">
        <f>MATCH(TRUE,INDEX(vseut,$A372+1):posut,0)+$A372</f>
        <v>364</v>
      </c>
      <c r="B373">
        <f ca="1" t="shared" si="85"/>
        <v>364</v>
      </c>
      <c r="C373" s="26" t="str">
        <f t="shared" si="75"/>
        <v>11063</v>
      </c>
      <c r="D373" s="26" t="str">
        <f t="shared" si="76"/>
        <v>11002</v>
      </c>
      <c r="E373" s="2" t="str">
        <f t="shared" si="77"/>
        <v>8.</v>
      </c>
      <c r="F373" s="2" t="str">
        <f t="shared" si="78"/>
        <v>22</v>
      </c>
      <c r="G373" s="26" t="str">
        <f t="shared" si="79"/>
        <v>2282</v>
      </c>
      <c r="H373" t="str">
        <f t="shared" si="80"/>
        <v>Šachový klub Praha 4 "A"</v>
      </c>
      <c r="I373" s="2" t="str">
        <f t="shared" si="86"/>
        <v>-</v>
      </c>
      <c r="J373" t="str">
        <f t="shared" si="81"/>
        <v>ŠK Sokol Vyšehrad H</v>
      </c>
      <c r="K373" s="2" t="str">
        <f t="shared" si="82"/>
        <v>út</v>
      </c>
      <c r="L373" s="5">
        <f t="shared" si="83"/>
        <v>43522</v>
      </c>
      <c r="M373" s="2" t="str">
        <f t="shared" si="84"/>
        <v>18.00</v>
      </c>
      <c r="N373">
        <f t="shared" si="87"/>
      </c>
      <c r="Q373" s="16" t="str">
        <f t="shared" si="88"/>
        <v>2019022611063</v>
      </c>
      <c r="S373" s="6">
        <f t="shared" si="89"/>
        <v>1</v>
      </c>
    </row>
    <row r="374" spans="1:19" ht="15">
      <c r="A374">
        <f>MATCH(TRUE,INDEX(vseut,$A373+1):posut,0)+$A373</f>
        <v>365</v>
      </c>
      <c r="B374">
        <f ca="1" t="shared" si="85"/>
        <v>365</v>
      </c>
      <c r="C374" s="26" t="str">
        <f t="shared" si="75"/>
        <v>11010</v>
      </c>
      <c r="D374" s="26" t="str">
        <f t="shared" si="76"/>
        <v>11029</v>
      </c>
      <c r="E374" s="2" t="str">
        <f t="shared" si="77"/>
        <v>8.</v>
      </c>
      <c r="F374" s="2" t="str">
        <f t="shared" si="78"/>
        <v>22</v>
      </c>
      <c r="G374" s="26" t="str">
        <f t="shared" si="79"/>
        <v>2284</v>
      </c>
      <c r="H374" t="str">
        <f t="shared" si="80"/>
        <v>ŠK Loko Praha C</v>
      </c>
      <c r="I374" s="2" t="str">
        <f t="shared" si="86"/>
        <v>-</v>
      </c>
      <c r="J374" t="str">
        <f t="shared" si="81"/>
        <v>ŠK Smíchov B</v>
      </c>
      <c r="K374" s="2" t="str">
        <f t="shared" si="82"/>
        <v>út</v>
      </c>
      <c r="L374" s="5">
        <f t="shared" si="83"/>
        <v>43522</v>
      </c>
      <c r="M374" s="2" t="str">
        <f t="shared" si="84"/>
        <v>17.30</v>
      </c>
      <c r="N374">
        <f t="shared" si="87"/>
      </c>
      <c r="Q374" s="16" t="str">
        <f t="shared" si="88"/>
        <v>2019022611010</v>
      </c>
      <c r="S374" s="6">
        <v>1</v>
      </c>
    </row>
    <row r="375" spans="1:19" ht="15">
      <c r="A375">
        <f>MATCH(TRUE,INDEX(vseut,$A374+1):posut,0)+$A374</f>
        <v>366</v>
      </c>
      <c r="B375">
        <f ca="1" t="shared" si="85"/>
        <v>366</v>
      </c>
      <c r="C375" s="26" t="str">
        <f t="shared" si="75"/>
        <v>11028</v>
      </c>
      <c r="D375" s="26" t="str">
        <f t="shared" si="76"/>
        <v>11016</v>
      </c>
      <c r="E375" s="2" t="str">
        <f t="shared" si="77"/>
        <v>8.</v>
      </c>
      <c r="F375" s="2" t="str">
        <f t="shared" si="78"/>
        <v>31</v>
      </c>
      <c r="G375" s="26" t="str">
        <f t="shared" si="79"/>
        <v>3181</v>
      </c>
      <c r="H375" t="str">
        <f t="shared" si="80"/>
        <v>GROP - F</v>
      </c>
      <c r="I375" s="2" t="str">
        <f t="shared" si="86"/>
        <v>-</v>
      </c>
      <c r="J375" t="str">
        <f t="shared" si="81"/>
        <v>ŠO Praga Praha D</v>
      </c>
      <c r="K375" s="2" t="str">
        <f t="shared" si="82"/>
        <v>út</v>
      </c>
      <c r="L375" s="5">
        <f t="shared" si="83"/>
        <v>43522</v>
      </c>
      <c r="M375" s="2" t="str">
        <f t="shared" si="84"/>
        <v>18.00</v>
      </c>
      <c r="N375">
        <f t="shared" si="87"/>
      </c>
      <c r="Q375" s="16" t="str">
        <f t="shared" si="88"/>
        <v>2019022611028</v>
      </c>
      <c r="S375" s="6">
        <v>1</v>
      </c>
    </row>
    <row r="376" spans="1:19" ht="15">
      <c r="A376">
        <f>MATCH(TRUE,INDEX(vseut,$A375+1):posut,0)+$A375</f>
        <v>367</v>
      </c>
      <c r="B376">
        <f ca="1" t="shared" si="85"/>
        <v>367</v>
      </c>
      <c r="C376" s="26" t="str">
        <f t="shared" si="75"/>
        <v>11008</v>
      </c>
      <c r="D376" s="26" t="str">
        <f t="shared" si="76"/>
        <v>11004</v>
      </c>
      <c r="E376" s="2" t="str">
        <f t="shared" si="77"/>
        <v>8.</v>
      </c>
      <c r="F376" s="2" t="str">
        <f t="shared" si="78"/>
        <v>31</v>
      </c>
      <c r="G376" s="26" t="str">
        <f t="shared" si="79"/>
        <v>3182</v>
      </c>
      <c r="H376" t="str">
        <f t="shared" si="80"/>
        <v>USK Praha B</v>
      </c>
      <c r="I376" s="2" t="str">
        <f t="shared" si="86"/>
        <v>-</v>
      </c>
      <c r="J376" t="str">
        <f t="shared" si="81"/>
        <v>ŠK DP Praha G</v>
      </c>
      <c r="K376" s="2" t="str">
        <f t="shared" si="82"/>
        <v>út</v>
      </c>
      <c r="L376" s="5">
        <f t="shared" si="83"/>
        <v>43522</v>
      </c>
      <c r="M376" s="2" t="str">
        <f t="shared" si="84"/>
        <v>18.30</v>
      </c>
      <c r="N376">
        <f t="shared" si="87"/>
      </c>
      <c r="Q376" s="16" t="str">
        <f t="shared" si="88"/>
        <v>2019022611008</v>
      </c>
      <c r="S376" s="6">
        <f t="shared" si="89"/>
        <v>1</v>
      </c>
    </row>
    <row r="377" spans="1:19" ht="15">
      <c r="A377">
        <f>MATCH(TRUE,INDEX(vseut,$A376+1):posut,0)+$A376</f>
        <v>368</v>
      </c>
      <c r="B377">
        <f ca="1" t="shared" si="85"/>
        <v>368</v>
      </c>
      <c r="C377" s="26" t="str">
        <f t="shared" si="75"/>
        <v>11051</v>
      </c>
      <c r="D377" s="26" t="str">
        <f t="shared" si="76"/>
        <v>11053</v>
      </c>
      <c r="E377" s="2" t="str">
        <f t="shared" si="77"/>
        <v>8.</v>
      </c>
      <c r="F377" s="2" t="str">
        <f t="shared" si="78"/>
        <v>32</v>
      </c>
      <c r="G377" s="26" t="str">
        <f t="shared" si="79"/>
        <v>3283</v>
      </c>
      <c r="H377" t="str">
        <f t="shared" si="80"/>
        <v>Šachový klub Bohnice - B</v>
      </c>
      <c r="I377" s="2" t="str">
        <f t="shared" si="86"/>
        <v>-</v>
      </c>
      <c r="J377" t="str">
        <f t="shared" si="81"/>
        <v>SK Lokomotiva Radlice B</v>
      </c>
      <c r="K377" s="2" t="str">
        <f t="shared" si="82"/>
        <v>út</v>
      </c>
      <c r="L377" s="5">
        <f t="shared" si="83"/>
        <v>43522</v>
      </c>
      <c r="M377" s="2" t="str">
        <f t="shared" si="84"/>
        <v>17.30</v>
      </c>
      <c r="N377">
        <f t="shared" si="87"/>
      </c>
      <c r="Q377" s="16" t="str">
        <f t="shared" si="88"/>
        <v>2019022611051</v>
      </c>
      <c r="S377" s="6">
        <f t="shared" si="89"/>
        <v>1</v>
      </c>
    </row>
    <row r="378" spans="1:19" ht="15">
      <c r="A378">
        <f>MATCH(TRUE,INDEX(vseut,$A377+1):posut,0)+$A377</f>
        <v>369</v>
      </c>
      <c r="B378">
        <f ca="1" t="shared" si="85"/>
        <v>369</v>
      </c>
      <c r="C378" s="26" t="str">
        <f t="shared" si="75"/>
        <v>11011</v>
      </c>
      <c r="D378" s="26" t="str">
        <f t="shared" si="76"/>
        <v>11033</v>
      </c>
      <c r="E378" s="2" t="str">
        <f t="shared" si="77"/>
        <v>8.</v>
      </c>
      <c r="F378" s="2" t="str">
        <f t="shared" si="78"/>
        <v>33</v>
      </c>
      <c r="G378" s="26" t="str">
        <f t="shared" si="79"/>
        <v>3382</v>
      </c>
      <c r="H378" t="str">
        <f t="shared" si="80"/>
        <v>Sokol Praha Vršovice F</v>
      </c>
      <c r="I378" s="2" t="str">
        <f t="shared" si="86"/>
        <v>-</v>
      </c>
      <c r="J378" t="str">
        <f t="shared" si="81"/>
        <v>TJ Zora Praha A</v>
      </c>
      <c r="K378" s="2" t="str">
        <f t="shared" si="82"/>
        <v>út</v>
      </c>
      <c r="L378" s="5">
        <f t="shared" si="83"/>
        <v>43522</v>
      </c>
      <c r="M378" s="2" t="str">
        <f t="shared" si="84"/>
        <v>18.00</v>
      </c>
      <c r="N378">
        <f t="shared" si="87"/>
      </c>
      <c r="Q378" s="16" t="str">
        <f t="shared" si="88"/>
        <v>2019022611011</v>
      </c>
      <c r="S378" s="6">
        <f t="shared" si="89"/>
        <v>1</v>
      </c>
    </row>
    <row r="379" spans="1:19" ht="15">
      <c r="A379">
        <f>MATCH(TRUE,INDEX(vseut,$A378+1):posut,0)+$A378</f>
        <v>370</v>
      </c>
      <c r="B379">
        <f ca="1" t="shared" si="85"/>
        <v>370</v>
      </c>
      <c r="C379" s="26" t="str">
        <f t="shared" si="75"/>
        <v>11050</v>
      </c>
      <c r="D379" s="26" t="str">
        <f t="shared" si="76"/>
        <v>11016</v>
      </c>
      <c r="E379" s="2" t="str">
        <f t="shared" si="77"/>
        <v>8.</v>
      </c>
      <c r="F379" s="2" t="str">
        <f t="shared" si="78"/>
        <v>33</v>
      </c>
      <c r="G379" s="26" t="str">
        <f t="shared" si="79"/>
        <v>3386</v>
      </c>
      <c r="H379" t="str">
        <f t="shared" si="80"/>
        <v>Unichess G</v>
      </c>
      <c r="I379" s="2" t="str">
        <f t="shared" si="86"/>
        <v>-</v>
      </c>
      <c r="J379" t="str">
        <f t="shared" si="81"/>
        <v>ŠO Praga Praha E</v>
      </c>
      <c r="K379" s="2" t="str">
        <f t="shared" si="82"/>
        <v>út</v>
      </c>
      <c r="L379" s="5">
        <f t="shared" si="83"/>
        <v>43522</v>
      </c>
      <c r="M379" s="2" t="str">
        <f t="shared" si="84"/>
        <v>18.00</v>
      </c>
      <c r="N379">
        <f t="shared" si="87"/>
      </c>
      <c r="Q379" s="16" t="str">
        <f t="shared" si="88"/>
        <v>2019022611050</v>
      </c>
      <c r="S379" s="6">
        <f t="shared" si="89"/>
        <v>1</v>
      </c>
    </row>
    <row r="380" spans="1:19" ht="15">
      <c r="A380">
        <f>MATCH(TRUE,INDEX(vseut,$A379+1):posut,0)+$A379</f>
        <v>371</v>
      </c>
      <c r="B380">
        <f ca="1" t="shared" si="85"/>
        <v>371</v>
      </c>
      <c r="C380" s="26" t="str">
        <f t="shared" si="75"/>
        <v>11058</v>
      </c>
      <c r="D380" s="26" t="str">
        <f t="shared" si="76"/>
        <v>11051</v>
      </c>
      <c r="E380" s="2" t="str">
        <f t="shared" si="77"/>
        <v>8.</v>
      </c>
      <c r="F380" s="2" t="str">
        <f t="shared" si="78"/>
        <v>34</v>
      </c>
      <c r="G380" s="26" t="str">
        <f t="shared" si="79"/>
        <v>3484</v>
      </c>
      <c r="H380" t="str">
        <f t="shared" si="80"/>
        <v>ŠK Mlejn B</v>
      </c>
      <c r="I380" s="2" t="str">
        <f t="shared" si="86"/>
        <v>-</v>
      </c>
      <c r="J380" t="str">
        <f t="shared" si="81"/>
        <v>Šachový klub Bohnice - C</v>
      </c>
      <c r="K380" s="2" t="str">
        <f t="shared" si="82"/>
        <v>út</v>
      </c>
      <c r="L380" s="5">
        <f t="shared" si="83"/>
        <v>43522</v>
      </c>
      <c r="M380" s="2" t="str">
        <f t="shared" si="84"/>
        <v>17.30</v>
      </c>
      <c r="N380">
        <f t="shared" si="87"/>
      </c>
      <c r="Q380" s="16" t="str">
        <f t="shared" si="88"/>
        <v>2019022611058</v>
      </c>
      <c r="S380" s="6">
        <f t="shared" si="89"/>
        <v>1</v>
      </c>
    </row>
    <row r="381" spans="1:19" ht="15">
      <c r="A381">
        <f>MATCH(TRUE,INDEX(vseut,$A380+1):posut,0)+$A380</f>
        <v>372</v>
      </c>
      <c r="B381">
        <f ca="1" t="shared" si="85"/>
        <v>372</v>
      </c>
      <c r="C381" s="26" t="str">
        <f t="shared" si="75"/>
        <v>11001</v>
      </c>
      <c r="D381" s="26" t="str">
        <f t="shared" si="76"/>
        <v>11011</v>
      </c>
      <c r="E381" s="2" t="str">
        <f t="shared" si="77"/>
        <v>8.</v>
      </c>
      <c r="F381" s="2" t="str">
        <f t="shared" si="78"/>
        <v>01</v>
      </c>
      <c r="G381" s="26" t="str">
        <f t="shared" si="79"/>
        <v>0187</v>
      </c>
      <c r="H381" t="str">
        <f t="shared" si="80"/>
        <v>TJ Bohemians Praha C</v>
      </c>
      <c r="I381" s="2" t="str">
        <f t="shared" si="86"/>
        <v>-</v>
      </c>
      <c r="J381" t="str">
        <f t="shared" si="81"/>
        <v>Sokol Praha Vršovice B</v>
      </c>
      <c r="K381" s="2" t="str">
        <f t="shared" si="82"/>
        <v>st</v>
      </c>
      <c r="L381" s="5">
        <f t="shared" si="83"/>
        <v>43523</v>
      </c>
      <c r="M381" s="2" t="str">
        <f t="shared" si="84"/>
        <v>18.00</v>
      </c>
      <c r="N381" t="str">
        <f t="shared" si="87"/>
        <v>ano</v>
      </c>
      <c r="Q381" s="16" t="str">
        <f t="shared" si="88"/>
        <v>2019022711001</v>
      </c>
      <c r="S381" s="6">
        <f t="shared" si="89"/>
        <v>1</v>
      </c>
    </row>
    <row r="382" spans="1:19" ht="15">
      <c r="A382">
        <f>MATCH(TRUE,INDEX(vseut,$A381+1):posut,0)+$A381</f>
        <v>373</v>
      </c>
      <c r="B382">
        <f ca="1" t="shared" si="85"/>
        <v>373</v>
      </c>
      <c r="C382" s="26" t="str">
        <f t="shared" si="75"/>
        <v>11015</v>
      </c>
      <c r="D382" s="26" t="str">
        <f t="shared" si="76"/>
        <v>11028</v>
      </c>
      <c r="E382" s="2" t="str">
        <f t="shared" si="77"/>
        <v>8.</v>
      </c>
      <c r="F382" s="2" t="str">
        <f t="shared" si="78"/>
        <v>01</v>
      </c>
      <c r="G382" s="26" t="str">
        <f t="shared" si="79"/>
        <v>0186</v>
      </c>
      <c r="H382" t="str">
        <f t="shared" si="80"/>
        <v>TJ Kobylisy B</v>
      </c>
      <c r="I382" s="2" t="str">
        <f t="shared" si="86"/>
        <v>-</v>
      </c>
      <c r="J382" t="str">
        <f t="shared" si="81"/>
        <v>GROP - B</v>
      </c>
      <c r="K382" s="2" t="str">
        <f t="shared" si="82"/>
        <v>st</v>
      </c>
      <c r="L382" s="5">
        <f t="shared" si="83"/>
        <v>43523</v>
      </c>
      <c r="M382" s="2" t="str">
        <f t="shared" si="84"/>
        <v>18.00</v>
      </c>
      <c r="N382" t="str">
        <f t="shared" si="87"/>
        <v>ano</v>
      </c>
      <c r="Q382" s="16" t="str">
        <f t="shared" si="88"/>
        <v>2019022711015</v>
      </c>
      <c r="S382" s="6">
        <f t="shared" si="89"/>
        <v>1</v>
      </c>
    </row>
    <row r="383" spans="1:19" ht="15">
      <c r="A383">
        <f>MATCH(TRUE,INDEX(vseut,$A382+1):posut,0)+$A382</f>
        <v>374</v>
      </c>
      <c r="B383">
        <f ca="1" t="shared" si="85"/>
        <v>374</v>
      </c>
      <c r="C383" s="26" t="str">
        <f t="shared" si="75"/>
        <v>11010</v>
      </c>
      <c r="D383" s="26" t="str">
        <f t="shared" si="76"/>
        <v>11015</v>
      </c>
      <c r="E383" s="2" t="str">
        <f t="shared" si="77"/>
        <v>8.</v>
      </c>
      <c r="F383" s="2" t="str">
        <f t="shared" si="78"/>
        <v>11</v>
      </c>
      <c r="G383" s="26" t="str">
        <f t="shared" si="79"/>
        <v>1184</v>
      </c>
      <c r="H383" t="str">
        <f t="shared" si="80"/>
        <v>ŠK Loko Praha B</v>
      </c>
      <c r="I383" s="2" t="str">
        <f t="shared" si="86"/>
        <v>-</v>
      </c>
      <c r="J383" t="str">
        <f t="shared" si="81"/>
        <v>TJ Kobylisy C</v>
      </c>
      <c r="K383" s="2" t="str">
        <f t="shared" si="82"/>
        <v>st</v>
      </c>
      <c r="L383" s="5">
        <f t="shared" si="83"/>
        <v>43523</v>
      </c>
      <c r="M383" s="2" t="str">
        <f t="shared" si="84"/>
        <v>17.30</v>
      </c>
      <c r="N383" t="str">
        <f t="shared" si="87"/>
        <v>ano</v>
      </c>
      <c r="Q383" s="16" t="str">
        <f t="shared" si="88"/>
        <v>2019022711010</v>
      </c>
      <c r="S383" s="6">
        <f t="shared" si="89"/>
        <v>1</v>
      </c>
    </row>
    <row r="384" spans="1:19" ht="15">
      <c r="A384">
        <f>MATCH(TRUE,INDEX(vseut,$A383+1):posut,0)+$A383</f>
        <v>375</v>
      </c>
      <c r="B384">
        <f ca="1" t="shared" si="85"/>
        <v>375</v>
      </c>
      <c r="C384" s="26" t="str">
        <f t="shared" si="75"/>
        <v>11014</v>
      </c>
      <c r="D384" s="26" t="str">
        <f t="shared" si="76"/>
        <v>11028</v>
      </c>
      <c r="E384" s="2" t="str">
        <f t="shared" si="77"/>
        <v>8.</v>
      </c>
      <c r="F384" s="2" t="str">
        <f t="shared" si="78"/>
        <v>12</v>
      </c>
      <c r="G384" s="26" t="str">
        <f t="shared" si="79"/>
        <v>1285</v>
      </c>
      <c r="H384" t="str">
        <f t="shared" si="80"/>
        <v>SK OAZA Praha C</v>
      </c>
      <c r="I384" s="2" t="str">
        <f t="shared" si="86"/>
        <v>-</v>
      </c>
      <c r="J384" t="str">
        <f t="shared" si="81"/>
        <v>GROP Classical Chess</v>
      </c>
      <c r="K384" s="2" t="str">
        <f t="shared" si="82"/>
        <v>st</v>
      </c>
      <c r="L384" s="5">
        <f t="shared" si="83"/>
        <v>43523</v>
      </c>
      <c r="M384" s="2" t="str">
        <f t="shared" si="84"/>
        <v>18.00</v>
      </c>
      <c r="N384" t="str">
        <f t="shared" si="87"/>
        <v>ano</v>
      </c>
      <c r="Q384" s="16" t="str">
        <f t="shared" si="88"/>
        <v>2019022711014</v>
      </c>
      <c r="S384" s="6">
        <f t="shared" si="89"/>
        <v>2</v>
      </c>
    </row>
    <row r="385" spans="1:19" ht="15">
      <c r="A385">
        <f>MATCH(TRUE,INDEX(vseut,$A384+1):posut,0)+$A384</f>
        <v>376</v>
      </c>
      <c r="B385">
        <f ca="1" t="shared" si="85"/>
        <v>376</v>
      </c>
      <c r="C385" s="26" t="str">
        <f t="shared" si="75"/>
        <v>11028</v>
      </c>
      <c r="D385" s="26" t="str">
        <f t="shared" si="76"/>
        <v>11011</v>
      </c>
      <c r="E385" s="2" t="str">
        <f t="shared" si="77"/>
        <v>8.</v>
      </c>
      <c r="F385" s="2" t="str">
        <f t="shared" si="78"/>
        <v>21</v>
      </c>
      <c r="G385" s="26" t="str">
        <f t="shared" si="79"/>
        <v>2186</v>
      </c>
      <c r="H385" t="str">
        <f t="shared" si="80"/>
        <v>GROP - D</v>
      </c>
      <c r="I385" s="2" t="str">
        <f t="shared" si="86"/>
        <v>-</v>
      </c>
      <c r="J385" t="str">
        <f t="shared" si="81"/>
        <v>Sokol Praha Vršovice D</v>
      </c>
      <c r="K385" s="2" t="str">
        <f t="shared" si="82"/>
        <v>st</v>
      </c>
      <c r="L385" s="5">
        <f t="shared" si="83"/>
        <v>43523</v>
      </c>
      <c r="M385" s="2" t="str">
        <f t="shared" si="84"/>
        <v>18.00</v>
      </c>
      <c r="N385">
        <f t="shared" si="87"/>
      </c>
      <c r="Q385" s="16" t="str">
        <f t="shared" si="88"/>
        <v>2019022711028</v>
      </c>
      <c r="S385" s="6">
        <f t="shared" si="89"/>
        <v>1</v>
      </c>
    </row>
    <row r="386" spans="1:19" ht="15">
      <c r="A386">
        <f>MATCH(TRUE,INDEX(vseut,$A385+1):posut,0)+$A385</f>
        <v>377</v>
      </c>
      <c r="B386">
        <f ca="1" t="shared" si="85"/>
        <v>377</v>
      </c>
      <c r="C386" s="26" t="str">
        <f t="shared" si="75"/>
        <v>11060</v>
      </c>
      <c r="D386" s="26" t="str">
        <f t="shared" si="76"/>
        <v>11014</v>
      </c>
      <c r="E386" s="2" t="str">
        <f t="shared" si="77"/>
        <v>8.</v>
      </c>
      <c r="F386" s="2" t="str">
        <f t="shared" si="78"/>
        <v>21</v>
      </c>
      <c r="G386" s="26" t="str">
        <f t="shared" si="79"/>
        <v>2182</v>
      </c>
      <c r="H386" t="str">
        <f t="shared" si="80"/>
        <v>Steinitz-Makabi Praha</v>
      </c>
      <c r="I386" s="2" t="str">
        <f t="shared" si="86"/>
        <v>-</v>
      </c>
      <c r="J386" t="str">
        <f t="shared" si="81"/>
        <v>SK OAZA Praha D</v>
      </c>
      <c r="K386" s="2" t="str">
        <f t="shared" si="82"/>
        <v>st</v>
      </c>
      <c r="L386" s="5">
        <f t="shared" si="83"/>
        <v>43523</v>
      </c>
      <c r="M386" s="2" t="str">
        <f t="shared" si="84"/>
        <v>18.00</v>
      </c>
      <c r="N386">
        <f t="shared" si="87"/>
      </c>
      <c r="Q386" s="16" t="str">
        <f t="shared" si="88"/>
        <v>2019022711060</v>
      </c>
      <c r="S386" s="6">
        <f t="shared" si="89"/>
        <v>1</v>
      </c>
    </row>
    <row r="387" spans="1:19" ht="15">
      <c r="A387">
        <f>MATCH(TRUE,INDEX(vseut,$A386+1):posut,0)+$A386</f>
        <v>378</v>
      </c>
      <c r="B387">
        <f ca="1" t="shared" si="85"/>
        <v>378</v>
      </c>
      <c r="C387" s="26" t="str">
        <f t="shared" si="75"/>
        <v>11032</v>
      </c>
      <c r="D387" s="26" t="str">
        <f t="shared" si="76"/>
        <v>11004</v>
      </c>
      <c r="E387" s="2" t="str">
        <f t="shared" si="77"/>
        <v>8.</v>
      </c>
      <c r="F387" s="2" t="str">
        <f t="shared" si="78"/>
        <v>22</v>
      </c>
      <c r="G387" s="26" t="str">
        <f t="shared" si="79"/>
        <v>2285</v>
      </c>
      <c r="H387" t="str">
        <f t="shared" si="80"/>
        <v>DDM Praha 6 B</v>
      </c>
      <c r="I387" s="2" t="str">
        <f t="shared" si="86"/>
        <v>-</v>
      </c>
      <c r="J387" t="str">
        <f t="shared" si="81"/>
        <v>ŠK DP Praha D - EA Hotels</v>
      </c>
      <c r="K387" s="2" t="str">
        <f t="shared" si="82"/>
        <v>st</v>
      </c>
      <c r="L387" s="5">
        <f t="shared" si="83"/>
        <v>43523</v>
      </c>
      <c r="M387" s="2" t="str">
        <f t="shared" si="84"/>
        <v>18.00</v>
      </c>
      <c r="N387">
        <f t="shared" si="87"/>
      </c>
      <c r="Q387" s="16" t="str">
        <f t="shared" si="88"/>
        <v>2019022711032</v>
      </c>
      <c r="S387" s="6">
        <f t="shared" si="89"/>
        <v>1</v>
      </c>
    </row>
    <row r="388" spans="1:19" ht="15">
      <c r="A388">
        <f>MATCH(TRUE,INDEX(vseut,$A387+1):posut,0)+$A387</f>
        <v>379</v>
      </c>
      <c r="B388">
        <f ca="1" t="shared" si="85"/>
        <v>379</v>
      </c>
      <c r="C388" s="26" t="str">
        <f t="shared" si="75"/>
        <v>11014</v>
      </c>
      <c r="D388" s="26" t="str">
        <f t="shared" si="76"/>
        <v>11055</v>
      </c>
      <c r="E388" s="2" t="str">
        <f t="shared" si="77"/>
        <v>8.</v>
      </c>
      <c r="F388" s="2" t="str">
        <f t="shared" si="78"/>
        <v>31</v>
      </c>
      <c r="G388" s="26" t="str">
        <f t="shared" si="79"/>
        <v>3185</v>
      </c>
      <c r="H388" t="str">
        <f t="shared" si="80"/>
        <v>SK OAZA Praha G</v>
      </c>
      <c r="I388" s="2" t="str">
        <f t="shared" si="86"/>
        <v>-</v>
      </c>
      <c r="J388" t="str">
        <f t="shared" si="81"/>
        <v>Dukla G</v>
      </c>
      <c r="K388" s="2" t="str">
        <f t="shared" si="82"/>
        <v>st</v>
      </c>
      <c r="L388" s="5">
        <f t="shared" si="83"/>
        <v>43523</v>
      </c>
      <c r="M388" s="2" t="str">
        <f t="shared" si="84"/>
        <v>18.00</v>
      </c>
      <c r="N388" t="str">
        <f t="shared" si="87"/>
        <v>ano</v>
      </c>
      <c r="Q388" s="16" t="str">
        <f t="shared" si="88"/>
        <v>2019022711014</v>
      </c>
      <c r="S388" s="6">
        <f t="shared" si="89"/>
        <v>2</v>
      </c>
    </row>
    <row r="389" spans="1:19" ht="15">
      <c r="A389">
        <f>MATCH(TRUE,INDEX(vseut,$A388+1):posut,0)+$A388</f>
        <v>380</v>
      </c>
      <c r="B389">
        <f ca="1" t="shared" si="85"/>
        <v>380</v>
      </c>
      <c r="C389" s="26" t="str">
        <f t="shared" si="75"/>
        <v>11051</v>
      </c>
      <c r="D389" s="26" t="str">
        <f t="shared" si="76"/>
        <v>11010</v>
      </c>
      <c r="E389" s="2" t="str">
        <f t="shared" si="77"/>
        <v>8.</v>
      </c>
      <c r="F389" s="2" t="str">
        <f t="shared" si="78"/>
        <v>31</v>
      </c>
      <c r="G389" s="26" t="str">
        <f t="shared" si="79"/>
        <v>3183</v>
      </c>
      <c r="H389" t="str">
        <f t="shared" si="80"/>
        <v>Šachový klub Bohnice - D</v>
      </c>
      <c r="I389" s="2" t="str">
        <f t="shared" si="86"/>
        <v>-</v>
      </c>
      <c r="J389" t="str">
        <f t="shared" si="81"/>
        <v>ŠK Loko Praha D</v>
      </c>
      <c r="K389" s="2" t="str">
        <f t="shared" si="82"/>
        <v>st</v>
      </c>
      <c r="L389" s="5">
        <f t="shared" si="83"/>
        <v>43523</v>
      </c>
      <c r="M389" s="2" t="str">
        <f t="shared" si="84"/>
        <v>17.30</v>
      </c>
      <c r="N389">
        <f t="shared" si="87"/>
      </c>
      <c r="Q389" s="16" t="str">
        <f t="shared" si="88"/>
        <v>2019022711051</v>
      </c>
      <c r="S389" s="6">
        <f t="shared" si="89"/>
        <v>1</v>
      </c>
    </row>
    <row r="390" spans="1:19" ht="15">
      <c r="A390">
        <f>MATCH(TRUE,INDEX(vseut,$A389+1):posut,0)+$A389</f>
        <v>381</v>
      </c>
      <c r="B390">
        <f ca="1" t="shared" si="85"/>
        <v>381</v>
      </c>
      <c r="C390" s="26" t="str">
        <f t="shared" si="75"/>
        <v>11020</v>
      </c>
      <c r="D390" s="26" t="str">
        <f t="shared" si="76"/>
        <v>11061</v>
      </c>
      <c r="E390" s="2" t="str">
        <f t="shared" si="77"/>
        <v>8.</v>
      </c>
      <c r="F390" s="2" t="str">
        <f t="shared" si="78"/>
        <v>32</v>
      </c>
      <c r="G390" s="26" t="str">
        <f t="shared" si="79"/>
        <v>3282</v>
      </c>
      <c r="H390" t="str">
        <f t="shared" si="80"/>
        <v>ŠK Mahrla C</v>
      </c>
      <c r="I390" s="2" t="str">
        <f t="shared" si="86"/>
        <v>-</v>
      </c>
      <c r="J390" t="str">
        <f t="shared" si="81"/>
        <v>Sokol Nebušice</v>
      </c>
      <c r="K390" s="2" t="str">
        <f t="shared" si="82"/>
        <v>st</v>
      </c>
      <c r="L390" s="5">
        <f t="shared" si="83"/>
        <v>43523</v>
      </c>
      <c r="M390" s="2" t="str">
        <f t="shared" si="84"/>
        <v>17.30</v>
      </c>
      <c r="N390">
        <f t="shared" si="87"/>
      </c>
      <c r="Q390" s="16" t="str">
        <f t="shared" si="88"/>
        <v>2019022711020</v>
      </c>
      <c r="S390" s="6">
        <f t="shared" si="89"/>
        <v>1</v>
      </c>
    </row>
    <row r="391" spans="1:19" ht="15">
      <c r="A391">
        <f>MATCH(TRUE,INDEX(vseut,$A390+1):posut,0)+$A390</f>
        <v>382</v>
      </c>
      <c r="B391">
        <f ca="1" t="shared" si="85"/>
        <v>382</v>
      </c>
      <c r="C391" s="26" t="str">
        <f t="shared" si="75"/>
        <v>11013</v>
      </c>
      <c r="D391" s="26" t="str">
        <f t="shared" si="76"/>
        <v>11063</v>
      </c>
      <c r="E391" s="2" t="str">
        <f t="shared" si="77"/>
        <v>8.</v>
      </c>
      <c r="F391" s="2" t="str">
        <f t="shared" si="78"/>
        <v>34</v>
      </c>
      <c r="G391" s="26" t="str">
        <f t="shared" si="79"/>
        <v>3486</v>
      </c>
      <c r="H391" t="str">
        <f t="shared" si="80"/>
        <v>ŠK Teplárna Malešice</v>
      </c>
      <c r="I391" s="2" t="str">
        <f t="shared" si="86"/>
        <v>-</v>
      </c>
      <c r="J391" t="str">
        <f t="shared" si="81"/>
        <v>Šachový klub Praha 4 "C"</v>
      </c>
      <c r="K391" s="2" t="str">
        <f t="shared" si="82"/>
        <v>st</v>
      </c>
      <c r="L391" s="5">
        <f t="shared" si="83"/>
        <v>43523</v>
      </c>
      <c r="M391" s="2" t="str">
        <f t="shared" si="84"/>
        <v>17.30</v>
      </c>
      <c r="N391">
        <f t="shared" si="87"/>
      </c>
      <c r="Q391" s="16" t="str">
        <f t="shared" si="88"/>
        <v>2019022711013</v>
      </c>
      <c r="S391" s="6">
        <f t="shared" si="89"/>
        <v>1</v>
      </c>
    </row>
    <row r="392" spans="1:19" ht="15">
      <c r="A392">
        <f>MATCH(TRUE,INDEX(vseut,$A391+1):posut,0)+$A391</f>
        <v>383</v>
      </c>
      <c r="B392">
        <f ca="1" t="shared" si="85"/>
        <v>383</v>
      </c>
      <c r="C392" s="26" t="str">
        <f t="shared" si="75"/>
        <v>11032</v>
      </c>
      <c r="D392" s="26" t="str">
        <f t="shared" si="76"/>
        <v>11010</v>
      </c>
      <c r="E392" s="2" t="str">
        <f t="shared" si="77"/>
        <v>8.</v>
      </c>
      <c r="F392" s="2" t="str">
        <f t="shared" si="78"/>
        <v>01</v>
      </c>
      <c r="G392" s="26" t="str">
        <f t="shared" si="79"/>
        <v>0183</v>
      </c>
      <c r="H392" t="str">
        <f t="shared" si="80"/>
        <v>DDM Praha 6 A</v>
      </c>
      <c r="I392" s="2" t="str">
        <f t="shared" si="86"/>
        <v>-</v>
      </c>
      <c r="J392" t="str">
        <f t="shared" si="81"/>
        <v>ŠK Loko Praha A</v>
      </c>
      <c r="K392" s="2" t="str">
        <f t="shared" si="82"/>
        <v>čt</v>
      </c>
      <c r="L392" s="5">
        <f t="shared" si="83"/>
        <v>43524</v>
      </c>
      <c r="M392" s="2" t="str">
        <f t="shared" si="84"/>
        <v>18.00</v>
      </c>
      <c r="N392" t="str">
        <f t="shared" si="87"/>
        <v>ano</v>
      </c>
      <c r="Q392" s="16" t="str">
        <f t="shared" si="88"/>
        <v>2019022811032</v>
      </c>
      <c r="S392" s="6">
        <f t="shared" si="89"/>
        <v>1</v>
      </c>
    </row>
    <row r="393" spans="1:19" ht="15">
      <c r="A393">
        <f>MATCH(TRUE,INDEX(vseut,$A392+1):posut,0)+$A392</f>
        <v>384</v>
      </c>
      <c r="B393">
        <f ca="1" t="shared" si="85"/>
        <v>384</v>
      </c>
      <c r="C393" s="26" t="str">
        <f t="shared" si="75"/>
        <v>11014</v>
      </c>
      <c r="D393" s="26" t="str">
        <f t="shared" si="76"/>
        <v>11006</v>
      </c>
      <c r="E393" s="2" t="str">
        <f t="shared" si="77"/>
        <v>8.</v>
      </c>
      <c r="F393" s="2" t="str">
        <f t="shared" si="78"/>
        <v>01</v>
      </c>
      <c r="G393" s="26" t="str">
        <f t="shared" si="79"/>
        <v>0184</v>
      </c>
      <c r="H393" t="str">
        <f t="shared" si="80"/>
        <v>SK OAZA Praha B</v>
      </c>
      <c r="I393" s="2" t="str">
        <f t="shared" si="86"/>
        <v>-</v>
      </c>
      <c r="J393" t="str">
        <f t="shared" si="81"/>
        <v>TJ Pankrác D</v>
      </c>
      <c r="K393" s="2" t="str">
        <f t="shared" si="82"/>
        <v>čt</v>
      </c>
      <c r="L393" s="5">
        <f t="shared" si="83"/>
        <v>43524</v>
      </c>
      <c r="M393" s="2" t="str">
        <f t="shared" si="84"/>
        <v>18.00</v>
      </c>
      <c r="N393" t="str">
        <f t="shared" si="87"/>
        <v>ano</v>
      </c>
      <c r="Q393" s="16" t="str">
        <f t="shared" si="88"/>
        <v>2019022811014</v>
      </c>
      <c r="S393" s="6">
        <f t="shared" si="89"/>
        <v>2</v>
      </c>
    </row>
    <row r="394" spans="1:19" ht="15">
      <c r="A394">
        <f>MATCH(TRUE,INDEX(vseut,$A393+1):posut,0)+$A393</f>
        <v>385</v>
      </c>
      <c r="B394">
        <f ca="1" t="shared" si="85"/>
        <v>385</v>
      </c>
      <c r="C394" s="26" t="str">
        <f aca="true" t="shared" si="90" ref="C394:C457">IF(ISNUMBER(A394),INDEX(doddil,A394),"")</f>
        <v>11020</v>
      </c>
      <c r="D394" s="26" t="str">
        <f aca="true" t="shared" si="91" ref="D394:D457">IF(ISNUMBER(A394),INDEX(hoddil,A394),"")</f>
        <v>11050</v>
      </c>
      <c r="E394" s="2" t="str">
        <f aca="true" t="shared" si="92" ref="E394:E457">IF(ISNUMBER($A394),INDEX(koloc,$A394),"")</f>
        <v>8.</v>
      </c>
      <c r="F394" s="2" t="str">
        <f aca="true" t="shared" si="93" ref="F394:F457">IF(ISNUMBER(A394),INDEX(skupic,A394),"")</f>
        <v>11</v>
      </c>
      <c r="G394" s="26" t="str">
        <f aca="true" t="shared" si="94" ref="G394:G457">IF(ISNUMBER(A394),INDEX(idut,A394),"")</f>
        <v>1182</v>
      </c>
      <c r="H394" t="str">
        <f aca="true" t="shared" si="95" ref="H394:H457">IF(ISNUMBER(A394),INDEX(doma,A394),"")</f>
        <v>ŠK Mahrla B</v>
      </c>
      <c r="I394" s="2" t="str">
        <f t="shared" si="86"/>
        <v>-</v>
      </c>
      <c r="J394" t="str">
        <f aca="true" t="shared" si="96" ref="J394:J457">IF(ISNUMBER(A394),INDEX(venku,A394),"")</f>
        <v>Unichess D</v>
      </c>
      <c r="K394" s="2" t="str">
        <f aca="true" t="shared" si="97" ref="K394:K457">IF(ISNUMBER(A394),INDEX(hraden,A394),"")</f>
        <v>čt</v>
      </c>
      <c r="L394" s="5">
        <f aca="true" t="shared" si="98" ref="L394:L457">IF(ISNUMBER(A394),INDEX(kaldat,A394),"")</f>
        <v>43524</v>
      </c>
      <c r="M394" s="2" t="str">
        <f aca="true" t="shared" si="99" ref="M394:M457">IF(ISNUMBER(A394),INDEX(hracas,A394),"")</f>
        <v>17.30</v>
      </c>
      <c r="N394" t="str">
        <f t="shared" si="87"/>
        <v>ano</v>
      </c>
      <c r="Q394" s="16" t="str">
        <f t="shared" si="88"/>
        <v>2019022811020</v>
      </c>
      <c r="S394" s="6">
        <f t="shared" si="89"/>
        <v>1</v>
      </c>
    </row>
    <row r="395" spans="1:19" ht="15">
      <c r="A395">
        <f>MATCH(TRUE,INDEX(vseut,$A394+1):posut,0)+$A394</f>
        <v>386</v>
      </c>
      <c r="B395">
        <f aca="true" ca="1" t="shared" si="100" ref="B395:B458">IF(ISNUMBER($A395),OFFSET($B395,-1,0)+1,"")</f>
        <v>386</v>
      </c>
      <c r="C395" s="26" t="str">
        <f t="shared" si="90"/>
        <v>11012</v>
      </c>
      <c r="D395" s="26" t="str">
        <f t="shared" si="91"/>
        <v>11055</v>
      </c>
      <c r="E395" s="2" t="str">
        <f t="shared" si="92"/>
        <v>8.</v>
      </c>
      <c r="F395" s="2" t="str">
        <f t="shared" si="93"/>
        <v>12</v>
      </c>
      <c r="G395" s="26" t="str">
        <f t="shared" si="94"/>
        <v>1284</v>
      </c>
      <c r="H395" t="str">
        <f t="shared" si="95"/>
        <v>ŠK Viktoria Žižkov B</v>
      </c>
      <c r="I395" s="2" t="str">
        <f aca="true" t="shared" si="101" ref="I395:I458">IF(ISNUMBER(A395),"-","")</f>
        <v>-</v>
      </c>
      <c r="J395" t="str">
        <f t="shared" si="96"/>
        <v>Dukla C</v>
      </c>
      <c r="K395" s="2" t="str">
        <f t="shared" si="97"/>
        <v>čt</v>
      </c>
      <c r="L395" s="5">
        <f t="shared" si="98"/>
        <v>43524</v>
      </c>
      <c r="M395" s="2" t="str">
        <f t="shared" si="99"/>
        <v>18.00</v>
      </c>
      <c r="N395" t="str">
        <f aca="true" t="shared" si="102" ref="N395:N458">IF(AND(ISNUMBER(A395),OR($F395="01",$F395="11",$F395="12",S395&gt;1)),"ano","")</f>
        <v>ano</v>
      </c>
      <c r="Q395" s="16" t="str">
        <f aca="true" t="shared" si="103" ref="Q395:Q458">TEXT(L395,"rrrrmmdd")&amp;C395</f>
        <v>2019022811012</v>
      </c>
      <c r="S395" s="6">
        <f aca="true" t="shared" si="104" ref="S395:S458">COUNTIF($Q$10:$Q$582,Q395)</f>
        <v>1</v>
      </c>
    </row>
    <row r="396" spans="1:19" ht="15">
      <c r="A396">
        <f>MATCH(TRUE,INDEX(vseut,$A395+1):posut,0)+$A395</f>
        <v>387</v>
      </c>
      <c r="B396">
        <f ca="1" t="shared" si="100"/>
        <v>387</v>
      </c>
      <c r="C396" s="26" t="str">
        <f t="shared" si="90"/>
        <v>11006</v>
      </c>
      <c r="D396" s="26" t="str">
        <f t="shared" si="91"/>
        <v>11048</v>
      </c>
      <c r="E396" s="2" t="str">
        <f t="shared" si="92"/>
        <v>8.</v>
      </c>
      <c r="F396" s="2" t="str">
        <f t="shared" si="93"/>
        <v>12</v>
      </c>
      <c r="G396" s="26" t="str">
        <f t="shared" si="94"/>
        <v>1281</v>
      </c>
      <c r="H396" t="str">
        <f t="shared" si="95"/>
        <v>TJ Pankrác E</v>
      </c>
      <c r="I396" s="2" t="str">
        <f t="shared" si="101"/>
        <v>-</v>
      </c>
      <c r="J396" t="str">
        <f t="shared" si="96"/>
        <v>LISA A</v>
      </c>
      <c r="K396" s="2" t="str">
        <f t="shared" si="97"/>
        <v>čt</v>
      </c>
      <c r="L396" s="5">
        <f t="shared" si="98"/>
        <v>43524</v>
      </c>
      <c r="M396" s="2" t="str">
        <f t="shared" si="99"/>
        <v>18.00</v>
      </c>
      <c r="N396" t="str">
        <f t="shared" si="102"/>
        <v>ano</v>
      </c>
      <c r="Q396" s="16" t="str">
        <f t="shared" si="103"/>
        <v>2019022811006</v>
      </c>
      <c r="S396" s="6">
        <f t="shared" si="104"/>
        <v>1</v>
      </c>
    </row>
    <row r="397" spans="1:19" ht="15">
      <c r="A397">
        <f>MATCH(TRUE,INDEX(vseut,$A396+1):posut,0)+$A396</f>
        <v>388</v>
      </c>
      <c r="B397">
        <f ca="1" t="shared" si="100"/>
        <v>388</v>
      </c>
      <c r="C397" s="26" t="str">
        <f t="shared" si="90"/>
        <v>11062</v>
      </c>
      <c r="D397" s="26" t="str">
        <f t="shared" si="91"/>
        <v>11002</v>
      </c>
      <c r="E397" s="2" t="str">
        <f t="shared" si="92"/>
        <v>8.</v>
      </c>
      <c r="F397" s="2" t="str">
        <f t="shared" si="93"/>
        <v>21</v>
      </c>
      <c r="G397" s="26" t="str">
        <f t="shared" si="94"/>
        <v>2181</v>
      </c>
      <c r="H397" t="str">
        <f t="shared" si="95"/>
        <v>Kbel.šach. reprezentace A</v>
      </c>
      <c r="I397" s="2" t="str">
        <f t="shared" si="101"/>
        <v>-</v>
      </c>
      <c r="J397" t="str">
        <f t="shared" si="96"/>
        <v>ŠK Sokol Vyšehrad G</v>
      </c>
      <c r="K397" s="2" t="str">
        <f t="shared" si="97"/>
        <v>čt</v>
      </c>
      <c r="L397" s="5">
        <f t="shared" si="98"/>
        <v>43524</v>
      </c>
      <c r="M397" s="2" t="str">
        <f t="shared" si="99"/>
        <v>18.00</v>
      </c>
      <c r="N397">
        <f t="shared" si="102"/>
      </c>
      <c r="Q397" s="16" t="str">
        <f t="shared" si="103"/>
        <v>2019022811062</v>
      </c>
      <c r="S397" s="6">
        <f t="shared" si="104"/>
        <v>1</v>
      </c>
    </row>
    <row r="398" spans="1:19" ht="15">
      <c r="A398">
        <f>MATCH(TRUE,INDEX(vseut,$A397+1):posut,0)+$A397</f>
        <v>389</v>
      </c>
      <c r="B398">
        <f ca="1" t="shared" si="100"/>
        <v>389</v>
      </c>
      <c r="C398" s="26" t="str">
        <f t="shared" si="90"/>
        <v>11001</v>
      </c>
      <c r="D398" s="26" t="str">
        <f t="shared" si="91"/>
        <v>11004</v>
      </c>
      <c r="E398" s="2" t="str">
        <f t="shared" si="92"/>
        <v>8.</v>
      </c>
      <c r="F398" s="2" t="str">
        <f t="shared" si="93"/>
        <v>21</v>
      </c>
      <c r="G398" s="26" t="str">
        <f t="shared" si="94"/>
        <v>2184</v>
      </c>
      <c r="H398" t="str">
        <f t="shared" si="95"/>
        <v>TJ Bohemians Praha F</v>
      </c>
      <c r="I398" s="2" t="str">
        <f t="shared" si="101"/>
        <v>-</v>
      </c>
      <c r="J398" t="str">
        <f t="shared" si="96"/>
        <v>ŠK DP Praha C - VŠFS</v>
      </c>
      <c r="K398" s="2" t="str">
        <f t="shared" si="97"/>
        <v>čt</v>
      </c>
      <c r="L398" s="5">
        <f t="shared" si="98"/>
        <v>43524</v>
      </c>
      <c r="M398" s="2" t="str">
        <f t="shared" si="99"/>
        <v>18.00</v>
      </c>
      <c r="N398">
        <f t="shared" si="102"/>
      </c>
      <c r="Q398" s="16" t="str">
        <f t="shared" si="103"/>
        <v>2019022811001</v>
      </c>
      <c r="S398" s="6">
        <f t="shared" si="104"/>
        <v>1</v>
      </c>
    </row>
    <row r="399" spans="1:19" ht="15">
      <c r="A399">
        <f>MATCH(TRUE,INDEX(vseut,$A398+1):posut,0)+$A398</f>
        <v>390</v>
      </c>
      <c r="B399">
        <f ca="1" t="shared" si="100"/>
        <v>390</v>
      </c>
      <c r="C399" s="26" t="str">
        <f t="shared" si="90"/>
        <v>11050</v>
      </c>
      <c r="D399" s="26" t="str">
        <f t="shared" si="91"/>
        <v>11004</v>
      </c>
      <c r="E399" s="2" t="str">
        <f t="shared" si="92"/>
        <v>8.</v>
      </c>
      <c r="F399" s="2" t="str">
        <f t="shared" si="93"/>
        <v>21</v>
      </c>
      <c r="G399" s="26" t="str">
        <f t="shared" si="94"/>
        <v>2185</v>
      </c>
      <c r="H399" t="str">
        <f t="shared" si="95"/>
        <v>Unichess Ž</v>
      </c>
      <c r="I399" s="2" t="str">
        <f t="shared" si="101"/>
        <v>-</v>
      </c>
      <c r="J399" t="str">
        <f t="shared" si="96"/>
        <v>ŠK DP Praha E - VŠFS</v>
      </c>
      <c r="K399" s="2" t="str">
        <f t="shared" si="97"/>
        <v>čt</v>
      </c>
      <c r="L399" s="5">
        <f t="shared" si="98"/>
        <v>43524</v>
      </c>
      <c r="M399" s="2" t="str">
        <f t="shared" si="99"/>
        <v>18.00</v>
      </c>
      <c r="N399">
        <f t="shared" si="102"/>
      </c>
      <c r="Q399" s="16" t="str">
        <f t="shared" si="103"/>
        <v>2019022811050</v>
      </c>
      <c r="S399" s="6">
        <f t="shared" si="104"/>
        <v>1</v>
      </c>
    </row>
    <row r="400" spans="1:19" ht="15">
      <c r="A400">
        <f>MATCH(TRUE,INDEX(vseut,$A399+1):posut,0)+$A399</f>
        <v>391</v>
      </c>
      <c r="B400">
        <f ca="1" t="shared" si="100"/>
        <v>391</v>
      </c>
      <c r="C400" s="26" t="str">
        <f t="shared" si="90"/>
        <v>11029</v>
      </c>
      <c r="D400" s="26" t="str">
        <f t="shared" si="91"/>
        <v>11055</v>
      </c>
      <c r="E400" s="2" t="str">
        <f t="shared" si="92"/>
        <v>8.</v>
      </c>
      <c r="F400" s="2" t="str">
        <f t="shared" si="93"/>
        <v>32</v>
      </c>
      <c r="G400" s="26" t="str">
        <f t="shared" si="94"/>
        <v>3286</v>
      </c>
      <c r="H400" t="str">
        <f t="shared" si="95"/>
        <v>ŠK Smíchov C</v>
      </c>
      <c r="I400" s="2" t="str">
        <f t="shared" si="101"/>
        <v>-</v>
      </c>
      <c r="J400" t="str">
        <f t="shared" si="96"/>
        <v>Dukla F</v>
      </c>
      <c r="K400" s="2" t="str">
        <f t="shared" si="97"/>
        <v>čt</v>
      </c>
      <c r="L400" s="5">
        <f t="shared" si="98"/>
        <v>43524</v>
      </c>
      <c r="M400" s="2" t="str">
        <f t="shared" si="99"/>
        <v>17.45</v>
      </c>
      <c r="N400">
        <f t="shared" si="102"/>
      </c>
      <c r="Q400" s="16" t="str">
        <f t="shared" si="103"/>
        <v>2019022811029</v>
      </c>
      <c r="S400" s="6">
        <f t="shared" si="104"/>
        <v>1</v>
      </c>
    </row>
    <row r="401" spans="1:19" ht="15">
      <c r="A401">
        <f>MATCH(TRUE,INDEX(vseut,$A400+1):posut,0)+$A400</f>
        <v>392</v>
      </c>
      <c r="B401">
        <f ca="1" t="shared" si="100"/>
        <v>392</v>
      </c>
      <c r="C401" s="26" t="str">
        <f t="shared" si="90"/>
        <v>11002</v>
      </c>
      <c r="D401" s="26" t="str">
        <f t="shared" si="91"/>
        <v>11014</v>
      </c>
      <c r="E401" s="2" t="str">
        <f t="shared" si="92"/>
        <v>8.</v>
      </c>
      <c r="F401" s="2" t="str">
        <f t="shared" si="93"/>
        <v>32</v>
      </c>
      <c r="G401" s="26" t="str">
        <f t="shared" si="94"/>
        <v>3284</v>
      </c>
      <c r="H401" t="str">
        <f t="shared" si="95"/>
        <v>ŠK Sokol Vyšehrad J</v>
      </c>
      <c r="I401" s="2" t="str">
        <f t="shared" si="101"/>
        <v>-</v>
      </c>
      <c r="J401" t="str">
        <f t="shared" si="96"/>
        <v>SK OAZA Praha F</v>
      </c>
      <c r="K401" s="2" t="str">
        <f t="shared" si="97"/>
        <v>čt</v>
      </c>
      <c r="L401" s="5">
        <f t="shared" si="98"/>
        <v>43524</v>
      </c>
      <c r="M401" s="2" t="str">
        <f t="shared" si="99"/>
        <v>18.00</v>
      </c>
      <c r="N401">
        <f t="shared" si="102"/>
      </c>
      <c r="Q401" s="16" t="str">
        <f t="shared" si="103"/>
        <v>2019022811002</v>
      </c>
      <c r="S401" s="6">
        <f t="shared" si="104"/>
        <v>1</v>
      </c>
    </row>
    <row r="402" spans="1:19" ht="15">
      <c r="A402">
        <f>MATCH(TRUE,INDEX(vseut,$A401+1):posut,0)+$A401</f>
        <v>393</v>
      </c>
      <c r="B402">
        <f ca="1" t="shared" si="100"/>
        <v>393</v>
      </c>
      <c r="C402" s="26" t="str">
        <f t="shared" si="90"/>
        <v>11014</v>
      </c>
      <c r="D402" s="26" t="str">
        <f t="shared" si="91"/>
        <v>11012</v>
      </c>
      <c r="E402" s="2" t="str">
        <f t="shared" si="92"/>
        <v>8.</v>
      </c>
      <c r="F402" s="2" t="str">
        <f t="shared" si="93"/>
        <v>33</v>
      </c>
      <c r="G402" s="26" t="str">
        <f t="shared" si="94"/>
        <v>3383</v>
      </c>
      <c r="H402" t="str">
        <f t="shared" si="95"/>
        <v>SK OAZA Praha E</v>
      </c>
      <c r="I402" s="2" t="str">
        <f t="shared" si="101"/>
        <v>-</v>
      </c>
      <c r="J402" t="str">
        <f t="shared" si="96"/>
        <v>ŠK Viktoria Žižkov D</v>
      </c>
      <c r="K402" s="2" t="str">
        <f t="shared" si="97"/>
        <v>čt</v>
      </c>
      <c r="L402" s="5">
        <f t="shared" si="98"/>
        <v>43524</v>
      </c>
      <c r="M402" s="2" t="str">
        <f t="shared" si="99"/>
        <v>18.00</v>
      </c>
      <c r="N402" t="str">
        <f t="shared" si="102"/>
        <v>ano</v>
      </c>
      <c r="Q402" s="16" t="str">
        <f t="shared" si="103"/>
        <v>2019022811014</v>
      </c>
      <c r="S402" s="6">
        <f t="shared" si="104"/>
        <v>2</v>
      </c>
    </row>
    <row r="403" spans="1:19" ht="15">
      <c r="A403">
        <f>MATCH(TRUE,INDEX(vseut,$A402+1):posut,0)+$A402</f>
        <v>394</v>
      </c>
      <c r="B403">
        <f ca="1" t="shared" si="100"/>
        <v>394</v>
      </c>
      <c r="C403" s="26" t="str">
        <f t="shared" si="90"/>
        <v>11008</v>
      </c>
      <c r="D403" s="26" t="str">
        <f t="shared" si="91"/>
        <v>11053</v>
      </c>
      <c r="E403" s="2" t="str">
        <f t="shared" si="92"/>
        <v>8.</v>
      </c>
      <c r="F403" s="2" t="str">
        <f t="shared" si="93"/>
        <v>33</v>
      </c>
      <c r="G403" s="26" t="str">
        <f t="shared" si="94"/>
        <v>3384</v>
      </c>
      <c r="H403" t="str">
        <f t="shared" si="95"/>
        <v>USK Praha C</v>
      </c>
      <c r="I403" s="2" t="str">
        <f t="shared" si="101"/>
        <v>-</v>
      </c>
      <c r="J403" t="str">
        <f t="shared" si="96"/>
        <v>SK Lokomotiva Radlice C</v>
      </c>
      <c r="K403" s="2" t="str">
        <f t="shared" si="97"/>
        <v>čt</v>
      </c>
      <c r="L403" s="5">
        <f t="shared" si="98"/>
        <v>43524</v>
      </c>
      <c r="M403" s="2" t="str">
        <f t="shared" si="99"/>
        <v>18.30</v>
      </c>
      <c r="N403">
        <f t="shared" si="102"/>
      </c>
      <c r="Q403" s="16" t="str">
        <f t="shared" si="103"/>
        <v>2019022811008</v>
      </c>
      <c r="S403" s="6">
        <f t="shared" si="104"/>
        <v>1</v>
      </c>
    </row>
    <row r="404" spans="1:19" ht="15">
      <c r="A404">
        <f>MATCH(TRUE,INDEX(vseut,$A403+1):posut,0)+$A403</f>
        <v>395</v>
      </c>
      <c r="B404">
        <f ca="1" t="shared" si="100"/>
        <v>395</v>
      </c>
      <c r="C404" s="26" t="str">
        <f t="shared" si="90"/>
        <v>11055</v>
      </c>
      <c r="D404" s="26" t="str">
        <f t="shared" si="91"/>
        <v>11006</v>
      </c>
      <c r="E404" s="2" t="str">
        <f t="shared" si="92"/>
        <v>8.</v>
      </c>
      <c r="F404" s="2" t="str">
        <f t="shared" si="93"/>
        <v>34</v>
      </c>
      <c r="G404" s="26" t="str">
        <f t="shared" si="94"/>
        <v>3483</v>
      </c>
      <c r="H404" t="str">
        <f t="shared" si="95"/>
        <v>Dukla E</v>
      </c>
      <c r="I404" s="2" t="str">
        <f t="shared" si="101"/>
        <v>-</v>
      </c>
      <c r="J404" t="str">
        <f t="shared" si="96"/>
        <v>TJ Pankrác G</v>
      </c>
      <c r="K404" s="2" t="str">
        <f t="shared" si="97"/>
        <v>čt</v>
      </c>
      <c r="L404" s="5">
        <f t="shared" si="98"/>
        <v>43524</v>
      </c>
      <c r="M404" s="2" t="str">
        <f t="shared" si="99"/>
        <v>18.00</v>
      </c>
      <c r="N404">
        <f t="shared" si="102"/>
      </c>
      <c r="Q404" s="16" t="str">
        <f t="shared" si="103"/>
        <v>2019022811055</v>
      </c>
      <c r="S404" s="6">
        <f t="shared" si="104"/>
        <v>1</v>
      </c>
    </row>
    <row r="405" spans="1:19" ht="15">
      <c r="A405">
        <f>MATCH(TRUE,INDEX(vseut,$A404+1):posut,0)+$A404</f>
        <v>396</v>
      </c>
      <c r="B405">
        <f ca="1" t="shared" si="100"/>
        <v>396</v>
      </c>
      <c r="C405" s="26" t="str">
        <f t="shared" si="90"/>
        <v>11011</v>
      </c>
      <c r="D405" s="26" t="str">
        <f t="shared" si="91"/>
        <v>11054</v>
      </c>
      <c r="E405" s="2" t="str">
        <f t="shared" si="92"/>
        <v>8.</v>
      </c>
      <c r="F405" s="2" t="str">
        <f t="shared" si="93"/>
        <v>34</v>
      </c>
      <c r="G405" s="26" t="str">
        <f t="shared" si="94"/>
        <v>3482</v>
      </c>
      <c r="H405" t="str">
        <f t="shared" si="95"/>
        <v>Sokol Praha Vršovice G</v>
      </c>
      <c r="I405" s="2" t="str">
        <f t="shared" si="101"/>
        <v>-</v>
      </c>
      <c r="J405" t="str">
        <f t="shared" si="96"/>
        <v>SK Újezd nad Lesy</v>
      </c>
      <c r="K405" s="2" t="str">
        <f t="shared" si="97"/>
        <v>čt</v>
      </c>
      <c r="L405" s="5">
        <f t="shared" si="98"/>
        <v>43524</v>
      </c>
      <c r="M405" s="2" t="str">
        <f t="shared" si="99"/>
        <v>17.30</v>
      </c>
      <c r="N405">
        <f t="shared" si="102"/>
      </c>
      <c r="Q405" s="16" t="str">
        <f t="shared" si="103"/>
        <v>2019022811011</v>
      </c>
      <c r="S405" s="6">
        <f t="shared" si="104"/>
        <v>1</v>
      </c>
    </row>
    <row r="406" spans="1:19" ht="15">
      <c r="A406">
        <f>MATCH(TRUE,INDEX(vseut,$A405+1):posut,0)+$A405</f>
        <v>397</v>
      </c>
      <c r="B406">
        <f ca="1" t="shared" si="100"/>
        <v>397</v>
      </c>
      <c r="C406" s="26" t="str">
        <f t="shared" si="90"/>
        <v>11051</v>
      </c>
      <c r="D406" s="26" t="str">
        <f t="shared" si="91"/>
        <v>11008</v>
      </c>
      <c r="E406" s="2" t="str">
        <f t="shared" si="92"/>
        <v>8.</v>
      </c>
      <c r="F406" s="2" t="str">
        <f t="shared" si="93"/>
        <v>12</v>
      </c>
      <c r="G406" s="26" t="str">
        <f t="shared" si="94"/>
        <v>1283</v>
      </c>
      <c r="H406" t="str">
        <f t="shared" si="95"/>
        <v>Šachový klub Bohnice - A</v>
      </c>
      <c r="I406" s="2" t="str">
        <f t="shared" si="101"/>
        <v>-</v>
      </c>
      <c r="J406" t="str">
        <f t="shared" si="96"/>
        <v>USK Praha A</v>
      </c>
      <c r="K406" s="2" t="str">
        <f t="shared" si="97"/>
        <v>pá</v>
      </c>
      <c r="L406" s="5">
        <f t="shared" si="98"/>
        <v>43525</v>
      </c>
      <c r="M406" s="2" t="str">
        <f t="shared" si="99"/>
        <v>17.30</v>
      </c>
      <c r="N406" t="str">
        <f t="shared" si="102"/>
        <v>ano</v>
      </c>
      <c r="Q406" s="16" t="str">
        <f t="shared" si="103"/>
        <v>2019030111051</v>
      </c>
      <c r="S406" s="6">
        <f t="shared" si="104"/>
        <v>1</v>
      </c>
    </row>
    <row r="407" spans="1:19" ht="15">
      <c r="A407">
        <f>MATCH(TRUE,INDEX(vseut,$A406+1):posut,0)+$A406</f>
        <v>398</v>
      </c>
      <c r="B407">
        <f ca="1" t="shared" si="100"/>
        <v>398</v>
      </c>
      <c r="C407" s="26" t="str">
        <f t="shared" si="90"/>
        <v>11016</v>
      </c>
      <c r="D407" s="26" t="str">
        <f t="shared" si="91"/>
        <v>11011</v>
      </c>
      <c r="E407" s="2" t="str">
        <f t="shared" si="92"/>
        <v>8.</v>
      </c>
      <c r="F407" s="2" t="str">
        <f t="shared" si="93"/>
        <v>22</v>
      </c>
      <c r="G407" s="26" t="str">
        <f t="shared" si="94"/>
        <v>2286</v>
      </c>
      <c r="H407" t="str">
        <f t="shared" si="95"/>
        <v>ŠO Praga Praha B</v>
      </c>
      <c r="I407" s="2" t="str">
        <f t="shared" si="101"/>
        <v>-</v>
      </c>
      <c r="J407" t="str">
        <f t="shared" si="96"/>
        <v>Sokol Praha Vršovice E</v>
      </c>
      <c r="K407" s="2" t="str">
        <f t="shared" si="97"/>
        <v>pá</v>
      </c>
      <c r="L407" s="5">
        <f t="shared" si="98"/>
        <v>43525</v>
      </c>
      <c r="M407" s="2" t="str">
        <f t="shared" si="99"/>
        <v>18.00</v>
      </c>
      <c r="N407">
        <f t="shared" si="102"/>
      </c>
      <c r="Q407" s="16" t="str">
        <f t="shared" si="103"/>
        <v>2019030111016</v>
      </c>
      <c r="S407" s="6">
        <f t="shared" si="104"/>
        <v>1</v>
      </c>
    </row>
    <row r="408" spans="1:19" ht="15">
      <c r="A408">
        <f>MATCH(TRUE,INDEX(vseut,$A407+1):posut,0)+$A407</f>
        <v>399</v>
      </c>
      <c r="B408">
        <f ca="1" t="shared" si="100"/>
        <v>399</v>
      </c>
      <c r="C408" s="26" t="str">
        <f t="shared" si="90"/>
        <v>11002</v>
      </c>
      <c r="D408" s="26" t="str">
        <f t="shared" si="91"/>
        <v>11032</v>
      </c>
      <c r="E408" s="2" t="str">
        <f t="shared" si="92"/>
        <v>8.</v>
      </c>
      <c r="F408" s="2" t="str">
        <f t="shared" si="93"/>
        <v>33</v>
      </c>
      <c r="G408" s="26" t="str">
        <f t="shared" si="94"/>
        <v>3385</v>
      </c>
      <c r="H408" t="str">
        <f t="shared" si="95"/>
        <v>ŠK Sokol Vyšehrad I</v>
      </c>
      <c r="I408" s="2" t="str">
        <f t="shared" si="101"/>
        <v>-</v>
      </c>
      <c r="J408" t="str">
        <f t="shared" si="96"/>
        <v>DDM Praha 6 C</v>
      </c>
      <c r="K408" s="2" t="str">
        <f t="shared" si="97"/>
        <v>pá</v>
      </c>
      <c r="L408" s="5">
        <f t="shared" si="98"/>
        <v>43525</v>
      </c>
      <c r="M408" s="2" t="str">
        <f t="shared" si="99"/>
        <v>18.00</v>
      </c>
      <c r="N408">
        <f t="shared" si="102"/>
      </c>
      <c r="Q408" s="16" t="str">
        <f t="shared" si="103"/>
        <v>2019030111002</v>
      </c>
      <c r="S408" s="6">
        <f t="shared" si="104"/>
        <v>1</v>
      </c>
    </row>
    <row r="409" spans="1:19" ht="15">
      <c r="A409">
        <f>MATCH(TRUE,INDEX(vseut,$A408+1):posut,0)+$A408</f>
        <v>400</v>
      </c>
      <c r="B409">
        <f ca="1" t="shared" si="100"/>
        <v>400</v>
      </c>
      <c r="C409" s="26" t="str">
        <f t="shared" si="90"/>
        <v>11055</v>
      </c>
      <c r="D409" s="26" t="str">
        <f t="shared" si="91"/>
        <v>11032</v>
      </c>
      <c r="E409" s="2" t="str">
        <f t="shared" si="92"/>
        <v>9.</v>
      </c>
      <c r="F409" s="2" t="str">
        <f t="shared" si="93"/>
        <v>01</v>
      </c>
      <c r="G409" s="26" t="str">
        <f t="shared" si="94"/>
        <v>0196</v>
      </c>
      <c r="H409" t="str">
        <f t="shared" si="95"/>
        <v>Dukla B</v>
      </c>
      <c r="I409" s="2" t="str">
        <f t="shared" si="101"/>
        <v>-</v>
      </c>
      <c r="J409" t="str">
        <f t="shared" si="96"/>
        <v>DDM Praha 6 A</v>
      </c>
      <c r="K409" s="2" t="str">
        <f t="shared" si="97"/>
        <v>po</v>
      </c>
      <c r="L409" s="5">
        <f t="shared" si="98"/>
        <v>43528</v>
      </c>
      <c r="M409" s="2" t="str">
        <f t="shared" si="99"/>
        <v>18.00</v>
      </c>
      <c r="N409" t="str">
        <f t="shared" si="102"/>
        <v>ano</v>
      </c>
      <c r="Q409" s="16" t="str">
        <f t="shared" si="103"/>
        <v>2019030411055</v>
      </c>
      <c r="S409" s="6">
        <f t="shared" si="104"/>
        <v>1</v>
      </c>
    </row>
    <row r="410" spans="1:19" ht="15">
      <c r="A410">
        <f>MATCH(TRUE,INDEX(vseut,$A409+1):posut,0)+$A409</f>
        <v>401</v>
      </c>
      <c r="B410">
        <f ca="1" t="shared" si="100"/>
        <v>401</v>
      </c>
      <c r="C410" s="26" t="str">
        <f t="shared" si="90"/>
        <v>11028</v>
      </c>
      <c r="D410" s="26" t="str">
        <f t="shared" si="91"/>
        <v>11001</v>
      </c>
      <c r="E410" s="2" t="str">
        <f t="shared" si="92"/>
        <v>9.</v>
      </c>
      <c r="F410" s="2" t="str">
        <f t="shared" si="93"/>
        <v>12</v>
      </c>
      <c r="G410" s="26" t="str">
        <f t="shared" si="94"/>
        <v>1292</v>
      </c>
      <c r="H410" t="str">
        <f t="shared" si="95"/>
        <v>GROP Classical Chess</v>
      </c>
      <c r="I410" s="2" t="str">
        <f t="shared" si="101"/>
        <v>-</v>
      </c>
      <c r="J410" t="str">
        <f t="shared" si="96"/>
        <v>TJ Bohemians Praha D</v>
      </c>
      <c r="K410" s="2" t="str">
        <f t="shared" si="97"/>
        <v>po</v>
      </c>
      <c r="L410" s="5">
        <f t="shared" si="98"/>
        <v>43528</v>
      </c>
      <c r="M410" s="2" t="str">
        <f t="shared" si="99"/>
        <v>18.00</v>
      </c>
      <c r="N410" t="str">
        <f t="shared" si="102"/>
        <v>ano</v>
      </c>
      <c r="Q410" s="16" t="str">
        <f t="shared" si="103"/>
        <v>2019030411028</v>
      </c>
      <c r="S410" s="6">
        <f t="shared" si="104"/>
        <v>1</v>
      </c>
    </row>
    <row r="411" spans="1:19" ht="15">
      <c r="A411">
        <f>MATCH(TRUE,INDEX(vseut,$A410+1):posut,0)+$A410</f>
        <v>402</v>
      </c>
      <c r="B411">
        <f ca="1" t="shared" si="100"/>
        <v>402</v>
      </c>
      <c r="C411" s="26" t="str">
        <f t="shared" si="90"/>
        <v>11048</v>
      </c>
      <c r="D411" s="26" t="str">
        <f t="shared" si="91"/>
        <v>11059</v>
      </c>
      <c r="E411" s="2" t="str">
        <f t="shared" si="92"/>
        <v>9.</v>
      </c>
      <c r="F411" s="2" t="str">
        <f t="shared" si="93"/>
        <v>12</v>
      </c>
      <c r="G411" s="26" t="str">
        <f t="shared" si="94"/>
        <v>1296</v>
      </c>
      <c r="H411" t="str">
        <f t="shared" si="95"/>
        <v>LISA A</v>
      </c>
      <c r="I411" s="2" t="str">
        <f t="shared" si="101"/>
        <v>-</v>
      </c>
      <c r="J411" t="str">
        <f t="shared" si="96"/>
        <v>ŠK AURORA</v>
      </c>
      <c r="K411" s="2" t="str">
        <f t="shared" si="97"/>
        <v>po</v>
      </c>
      <c r="L411" s="5">
        <f t="shared" si="98"/>
        <v>43528</v>
      </c>
      <c r="M411" s="2" t="str">
        <f t="shared" si="99"/>
        <v>18.00</v>
      </c>
      <c r="N411" t="str">
        <f t="shared" si="102"/>
        <v>ano</v>
      </c>
      <c r="Q411" s="16" t="str">
        <f t="shared" si="103"/>
        <v>2019030411048</v>
      </c>
      <c r="S411" s="6">
        <f t="shared" si="104"/>
        <v>1</v>
      </c>
    </row>
    <row r="412" spans="1:19" ht="15">
      <c r="A412">
        <f>MATCH(TRUE,INDEX(vseut,$A411+1):posut,0)+$A411</f>
        <v>403</v>
      </c>
      <c r="B412">
        <f ca="1" t="shared" si="100"/>
        <v>403</v>
      </c>
      <c r="C412" s="26" t="str">
        <f t="shared" si="90"/>
        <v>11002</v>
      </c>
      <c r="D412" s="26" t="str">
        <f t="shared" si="91"/>
        <v>11006</v>
      </c>
      <c r="E412" s="2" t="str">
        <f t="shared" si="92"/>
        <v>9.</v>
      </c>
      <c r="F412" s="2" t="str">
        <f t="shared" si="93"/>
        <v>12</v>
      </c>
      <c r="G412" s="26" t="str">
        <f t="shared" si="94"/>
        <v>1291</v>
      </c>
      <c r="H412" t="str">
        <f t="shared" si="95"/>
        <v>ŠK Sokol Vyšehrad F</v>
      </c>
      <c r="I412" s="2" t="str">
        <f t="shared" si="101"/>
        <v>-</v>
      </c>
      <c r="J412" t="str">
        <f t="shared" si="96"/>
        <v>TJ Pankrác E</v>
      </c>
      <c r="K412" s="2" t="str">
        <f t="shared" si="97"/>
        <v>po</v>
      </c>
      <c r="L412" s="5">
        <f t="shared" si="98"/>
        <v>43528</v>
      </c>
      <c r="M412" s="2" t="str">
        <f t="shared" si="99"/>
        <v>18.00</v>
      </c>
      <c r="N412" t="str">
        <f t="shared" si="102"/>
        <v>ano</v>
      </c>
      <c r="Q412" s="16" t="str">
        <f t="shared" si="103"/>
        <v>2019030411002</v>
      </c>
      <c r="S412" s="6">
        <f t="shared" si="104"/>
        <v>1</v>
      </c>
    </row>
    <row r="413" spans="1:19" ht="15">
      <c r="A413">
        <f>MATCH(TRUE,INDEX(vseut,$A412+1):posut,0)+$A412</f>
        <v>404</v>
      </c>
      <c r="B413">
        <f ca="1" t="shared" si="100"/>
        <v>404</v>
      </c>
      <c r="C413" s="26" t="str">
        <f t="shared" si="90"/>
        <v>11004</v>
      </c>
      <c r="D413" s="26" t="str">
        <f t="shared" si="91"/>
        <v>11051</v>
      </c>
      <c r="E413" s="2" t="str">
        <f t="shared" si="92"/>
        <v>9.</v>
      </c>
      <c r="F413" s="2" t="str">
        <f t="shared" si="93"/>
        <v>31</v>
      </c>
      <c r="G413" s="26" t="str">
        <f t="shared" si="94"/>
        <v>3195</v>
      </c>
      <c r="H413" t="str">
        <f t="shared" si="95"/>
        <v>ŠK DP Praha G</v>
      </c>
      <c r="I413" s="2" t="str">
        <f t="shared" si="101"/>
        <v>-</v>
      </c>
      <c r="J413" t="str">
        <f t="shared" si="96"/>
        <v>Šachový klub Bohnice - D</v>
      </c>
      <c r="K413" s="2" t="str">
        <f t="shared" si="97"/>
        <v>po</v>
      </c>
      <c r="L413" s="5">
        <f t="shared" si="98"/>
        <v>43528</v>
      </c>
      <c r="M413" s="2" t="str">
        <f t="shared" si="99"/>
        <v>17.30</v>
      </c>
      <c r="N413">
        <f t="shared" si="102"/>
      </c>
      <c r="Q413" s="16" t="str">
        <f t="shared" si="103"/>
        <v>2019030411004</v>
      </c>
      <c r="S413" s="6">
        <f t="shared" si="104"/>
        <v>1</v>
      </c>
    </row>
    <row r="414" spans="1:19" ht="15">
      <c r="A414">
        <f>MATCH(TRUE,INDEX(vseut,$A413+1):posut,0)+$A413</f>
        <v>405</v>
      </c>
      <c r="B414">
        <f ca="1" t="shared" si="100"/>
        <v>405</v>
      </c>
      <c r="C414" s="26" t="str">
        <f t="shared" si="90"/>
        <v>11058</v>
      </c>
      <c r="D414" s="26" t="str">
        <f t="shared" si="91"/>
        <v>11014</v>
      </c>
      <c r="E414" s="2" t="str">
        <f t="shared" si="92"/>
        <v>9.</v>
      </c>
      <c r="F414" s="2" t="str">
        <f t="shared" si="93"/>
        <v>31</v>
      </c>
      <c r="G414" s="26" t="str">
        <f t="shared" si="94"/>
        <v>3193</v>
      </c>
      <c r="H414" t="str">
        <f t="shared" si="95"/>
        <v>ŠK Mlejn A</v>
      </c>
      <c r="I414" s="2" t="str">
        <f t="shared" si="101"/>
        <v>-</v>
      </c>
      <c r="J414" t="str">
        <f t="shared" si="96"/>
        <v>SK OAZA Praha G</v>
      </c>
      <c r="K414" s="2" t="str">
        <f t="shared" si="97"/>
        <v>po</v>
      </c>
      <c r="L414" s="5">
        <f t="shared" si="98"/>
        <v>43528</v>
      </c>
      <c r="M414" s="2" t="str">
        <f t="shared" si="99"/>
        <v>17.30</v>
      </c>
      <c r="N414">
        <f t="shared" si="102"/>
      </c>
      <c r="Q414" s="16" t="str">
        <f t="shared" si="103"/>
        <v>2019030411058</v>
      </c>
      <c r="S414" s="6">
        <f t="shared" si="104"/>
        <v>1</v>
      </c>
    </row>
    <row r="415" spans="1:19" ht="15">
      <c r="A415">
        <f>MATCH(TRUE,INDEX(vseut,$A414+1):posut,0)+$A414</f>
        <v>406</v>
      </c>
      <c r="B415">
        <f ca="1" t="shared" si="100"/>
        <v>406</v>
      </c>
      <c r="C415" s="26" t="str">
        <f t="shared" si="90"/>
        <v>11001</v>
      </c>
      <c r="D415" s="26" t="str">
        <f t="shared" si="91"/>
        <v>11028</v>
      </c>
      <c r="E415" s="2" t="str">
        <f t="shared" si="92"/>
        <v>9.</v>
      </c>
      <c r="F415" s="2" t="str">
        <f t="shared" si="93"/>
        <v>31</v>
      </c>
      <c r="G415" s="26" t="str">
        <f t="shared" si="94"/>
        <v>3191</v>
      </c>
      <c r="H415" t="str">
        <f t="shared" si="95"/>
        <v>TJ Bohemians Praha H</v>
      </c>
      <c r="I415" s="2" t="str">
        <f t="shared" si="101"/>
        <v>-</v>
      </c>
      <c r="J415" t="str">
        <f t="shared" si="96"/>
        <v>GROP - F</v>
      </c>
      <c r="K415" s="2" t="str">
        <f t="shared" si="97"/>
        <v>po</v>
      </c>
      <c r="L415" s="5">
        <f t="shared" si="98"/>
        <v>43528</v>
      </c>
      <c r="M415" s="2" t="str">
        <f t="shared" si="99"/>
        <v>18.00</v>
      </c>
      <c r="N415">
        <f t="shared" si="102"/>
      </c>
      <c r="Q415" s="16" t="str">
        <f t="shared" si="103"/>
        <v>2019030411001</v>
      </c>
      <c r="S415" s="6">
        <f t="shared" si="104"/>
        <v>1</v>
      </c>
    </row>
    <row r="416" spans="1:19" ht="15">
      <c r="A416">
        <f>MATCH(TRUE,INDEX(vseut,$A415+1):posut,0)+$A415</f>
        <v>407</v>
      </c>
      <c r="B416">
        <f ca="1" t="shared" si="100"/>
        <v>407</v>
      </c>
      <c r="C416" s="26" t="str">
        <f t="shared" si="90"/>
        <v>11053</v>
      </c>
      <c r="D416" s="26" t="str">
        <f t="shared" si="91"/>
        <v>11002</v>
      </c>
      <c r="E416" s="2" t="str">
        <f t="shared" si="92"/>
        <v>9.</v>
      </c>
      <c r="F416" s="2" t="str">
        <f t="shared" si="93"/>
        <v>32</v>
      </c>
      <c r="G416" s="26" t="str">
        <f t="shared" si="94"/>
        <v>3294</v>
      </c>
      <c r="H416" t="str">
        <f t="shared" si="95"/>
        <v>SK Lokomotiva Radlice B</v>
      </c>
      <c r="I416" s="2" t="str">
        <f t="shared" si="101"/>
        <v>-</v>
      </c>
      <c r="J416" t="str">
        <f t="shared" si="96"/>
        <v>ŠK Sokol Vyšehrad J</v>
      </c>
      <c r="K416" s="2" t="str">
        <f t="shared" si="97"/>
        <v>po</v>
      </c>
      <c r="L416" s="5">
        <f t="shared" si="98"/>
        <v>43528</v>
      </c>
      <c r="M416" s="2" t="str">
        <f t="shared" si="99"/>
        <v>18.00</v>
      </c>
      <c r="N416">
        <f t="shared" si="102"/>
      </c>
      <c r="Q416" s="16" t="str">
        <f t="shared" si="103"/>
        <v>2019030411053</v>
      </c>
      <c r="S416" s="6">
        <f t="shared" si="104"/>
        <v>1</v>
      </c>
    </row>
    <row r="417" spans="1:19" ht="15">
      <c r="A417">
        <f>MATCH(TRUE,INDEX(vseut,$A416+1):posut,0)+$A416</f>
        <v>408</v>
      </c>
      <c r="B417">
        <f ca="1" t="shared" si="100"/>
        <v>408</v>
      </c>
      <c r="C417" s="26" t="str">
        <f t="shared" si="90"/>
        <v>11012</v>
      </c>
      <c r="D417" s="26" t="str">
        <f t="shared" si="91"/>
        <v>11008</v>
      </c>
      <c r="E417" s="2" t="str">
        <f t="shared" si="92"/>
        <v>9.</v>
      </c>
      <c r="F417" s="2" t="str">
        <f t="shared" si="93"/>
        <v>33</v>
      </c>
      <c r="G417" s="26" t="str">
        <f t="shared" si="94"/>
        <v>3394</v>
      </c>
      <c r="H417" t="str">
        <f t="shared" si="95"/>
        <v>ŠK Viktoria Žižkov D</v>
      </c>
      <c r="I417" s="2" t="str">
        <f t="shared" si="101"/>
        <v>-</v>
      </c>
      <c r="J417" t="str">
        <f t="shared" si="96"/>
        <v>USK Praha C</v>
      </c>
      <c r="K417" s="2" t="str">
        <f t="shared" si="97"/>
        <v>po</v>
      </c>
      <c r="L417" s="5">
        <f t="shared" si="98"/>
        <v>43528</v>
      </c>
      <c r="M417" s="2" t="str">
        <f t="shared" si="99"/>
        <v>18.00</v>
      </c>
      <c r="N417">
        <f t="shared" si="102"/>
      </c>
      <c r="Q417" s="16" t="str">
        <f t="shared" si="103"/>
        <v>2019030411012</v>
      </c>
      <c r="S417" s="6">
        <f t="shared" si="104"/>
        <v>1</v>
      </c>
    </row>
    <row r="418" spans="1:19" ht="15">
      <c r="A418">
        <f>MATCH(TRUE,INDEX(vseut,$A417+1):posut,0)+$A417</f>
        <v>409</v>
      </c>
      <c r="B418">
        <f ca="1" t="shared" si="100"/>
        <v>409</v>
      </c>
      <c r="C418" s="26" t="str">
        <f t="shared" si="90"/>
        <v>11015</v>
      </c>
      <c r="D418" s="26" t="str">
        <f t="shared" si="91"/>
        <v>11011</v>
      </c>
      <c r="E418" s="2" t="str">
        <f t="shared" si="92"/>
        <v>9.</v>
      </c>
      <c r="F418" s="2" t="str">
        <f t="shared" si="93"/>
        <v>33</v>
      </c>
      <c r="G418" s="26" t="str">
        <f t="shared" si="94"/>
        <v>3396</v>
      </c>
      <c r="H418" t="str">
        <f t="shared" si="95"/>
        <v>TJ Kobylisy G</v>
      </c>
      <c r="I418" s="2" t="str">
        <f t="shared" si="101"/>
        <v>-</v>
      </c>
      <c r="J418" t="str">
        <f t="shared" si="96"/>
        <v>Sokol Praha Vršovice F</v>
      </c>
      <c r="K418" s="2" t="str">
        <f t="shared" si="97"/>
        <v>po</v>
      </c>
      <c r="L418" s="5">
        <f t="shared" si="98"/>
        <v>43528</v>
      </c>
      <c r="M418" s="2" t="str">
        <f t="shared" si="99"/>
        <v>18.00</v>
      </c>
      <c r="N418">
        <f t="shared" si="102"/>
      </c>
      <c r="Q418" s="16" t="str">
        <f t="shared" si="103"/>
        <v>2019030411015</v>
      </c>
      <c r="S418" s="6">
        <f t="shared" si="104"/>
        <v>1</v>
      </c>
    </row>
    <row r="419" spans="1:19" ht="15">
      <c r="A419">
        <f>MATCH(TRUE,INDEX(vseut,$A418+1):posut,0)+$A418</f>
        <v>410</v>
      </c>
      <c r="B419">
        <f ca="1" t="shared" si="100"/>
        <v>410</v>
      </c>
      <c r="C419" s="26" t="str">
        <f t="shared" si="90"/>
        <v>11006</v>
      </c>
      <c r="D419" s="26" t="str">
        <f t="shared" si="91"/>
        <v>11058</v>
      </c>
      <c r="E419" s="2" t="str">
        <f t="shared" si="92"/>
        <v>9.</v>
      </c>
      <c r="F419" s="2" t="str">
        <f t="shared" si="93"/>
        <v>34</v>
      </c>
      <c r="G419" s="26" t="str">
        <f t="shared" si="94"/>
        <v>3494</v>
      </c>
      <c r="H419" t="str">
        <f t="shared" si="95"/>
        <v>TJ Pankrác G</v>
      </c>
      <c r="I419" s="2" t="str">
        <f t="shared" si="101"/>
        <v>-</v>
      </c>
      <c r="J419" t="str">
        <f t="shared" si="96"/>
        <v>ŠK Mlejn B</v>
      </c>
      <c r="K419" s="2" t="str">
        <f t="shared" si="97"/>
        <v>po</v>
      </c>
      <c r="L419" s="5">
        <f t="shared" si="98"/>
        <v>43528</v>
      </c>
      <c r="M419" s="2" t="str">
        <f t="shared" si="99"/>
        <v>17.30</v>
      </c>
      <c r="N419">
        <f t="shared" si="102"/>
      </c>
      <c r="Q419" s="16" t="str">
        <f t="shared" si="103"/>
        <v>2019030411006</v>
      </c>
      <c r="S419" s="6">
        <f t="shared" si="104"/>
        <v>1</v>
      </c>
    </row>
    <row r="420" spans="1:19" ht="15">
      <c r="A420">
        <f>MATCH(TRUE,INDEX(vseut,$A419+1):posut,0)+$A419</f>
        <v>411</v>
      </c>
      <c r="B420">
        <f ca="1" t="shared" si="100"/>
        <v>411</v>
      </c>
      <c r="C420" s="26" t="str">
        <f t="shared" si="90"/>
        <v>11028</v>
      </c>
      <c r="D420" s="26" t="str">
        <f t="shared" si="91"/>
        <v>11001</v>
      </c>
      <c r="E420" s="2" t="str">
        <f t="shared" si="92"/>
        <v>9.</v>
      </c>
      <c r="F420" s="2" t="str">
        <f t="shared" si="93"/>
        <v>01</v>
      </c>
      <c r="G420" s="26" t="str">
        <f t="shared" si="94"/>
        <v>0192</v>
      </c>
      <c r="H420" t="str">
        <f t="shared" si="95"/>
        <v>GROP - B</v>
      </c>
      <c r="I420" s="2" t="str">
        <f t="shared" si="101"/>
        <v>-</v>
      </c>
      <c r="J420" t="str">
        <f t="shared" si="96"/>
        <v>TJ Bohemians Praha C</v>
      </c>
      <c r="K420" s="2" t="str">
        <f t="shared" si="97"/>
        <v>út</v>
      </c>
      <c r="L420" s="5">
        <f t="shared" si="98"/>
        <v>43529</v>
      </c>
      <c r="M420" s="2" t="str">
        <f t="shared" si="99"/>
        <v>18.00</v>
      </c>
      <c r="N420" t="str">
        <f t="shared" si="102"/>
        <v>ano</v>
      </c>
      <c r="Q420" s="16" t="str">
        <f t="shared" si="103"/>
        <v>2019030511028</v>
      </c>
      <c r="S420" s="6">
        <f t="shared" si="104"/>
        <v>1</v>
      </c>
    </row>
    <row r="421" spans="1:19" ht="15">
      <c r="A421">
        <f>MATCH(TRUE,INDEX(vseut,$A420+1):posut,0)+$A420</f>
        <v>412</v>
      </c>
      <c r="B421">
        <f ca="1" t="shared" si="100"/>
        <v>412</v>
      </c>
      <c r="C421" s="26" t="str">
        <f t="shared" si="90"/>
        <v>11006</v>
      </c>
      <c r="D421" s="26" t="str">
        <f t="shared" si="91"/>
        <v>11012</v>
      </c>
      <c r="E421" s="2" t="str">
        <f t="shared" si="92"/>
        <v>9.</v>
      </c>
      <c r="F421" s="2" t="str">
        <f t="shared" si="93"/>
        <v>01</v>
      </c>
      <c r="G421" s="26" t="str">
        <f t="shared" si="94"/>
        <v>0194</v>
      </c>
      <c r="H421" t="str">
        <f t="shared" si="95"/>
        <v>TJ Pankrác D</v>
      </c>
      <c r="I421" s="2" t="str">
        <f t="shared" si="101"/>
        <v>-</v>
      </c>
      <c r="J421" t="str">
        <f t="shared" si="96"/>
        <v>ŠK Viktoria Žižkov A</v>
      </c>
      <c r="K421" s="2" t="str">
        <f t="shared" si="97"/>
        <v>út</v>
      </c>
      <c r="L421" s="5">
        <f t="shared" si="98"/>
        <v>43529</v>
      </c>
      <c r="M421" s="2" t="str">
        <f t="shared" si="99"/>
        <v>18.00</v>
      </c>
      <c r="N421" t="str">
        <f t="shared" si="102"/>
        <v>ano</v>
      </c>
      <c r="Q421" s="16" t="str">
        <f t="shared" si="103"/>
        <v>2019030511006</v>
      </c>
      <c r="S421" s="6">
        <f t="shared" si="104"/>
        <v>1</v>
      </c>
    </row>
    <row r="422" spans="1:19" ht="15">
      <c r="A422">
        <f>MATCH(TRUE,INDEX(vseut,$A421+1):posut,0)+$A421</f>
        <v>413</v>
      </c>
      <c r="B422">
        <f ca="1" t="shared" si="100"/>
        <v>413</v>
      </c>
      <c r="C422" s="26" t="str">
        <f t="shared" si="90"/>
        <v>11011</v>
      </c>
      <c r="D422" s="26" t="str">
        <f t="shared" si="91"/>
        <v>11002</v>
      </c>
      <c r="E422" s="2" t="str">
        <f t="shared" si="92"/>
        <v>9.</v>
      </c>
      <c r="F422" s="2" t="str">
        <f t="shared" si="93"/>
        <v>11</v>
      </c>
      <c r="G422" s="26" t="str">
        <f t="shared" si="94"/>
        <v>1191</v>
      </c>
      <c r="H422" t="str">
        <f t="shared" si="95"/>
        <v>Sokol Praha Vršovice C</v>
      </c>
      <c r="I422" s="2" t="str">
        <f t="shared" si="101"/>
        <v>-</v>
      </c>
      <c r="J422" t="str">
        <f t="shared" si="96"/>
        <v>ŠK Sokol Vyšehrad E</v>
      </c>
      <c r="K422" s="2" t="str">
        <f t="shared" si="97"/>
        <v>út</v>
      </c>
      <c r="L422" s="5">
        <f t="shared" si="98"/>
        <v>43529</v>
      </c>
      <c r="M422" s="2" t="str">
        <f t="shared" si="99"/>
        <v>17.30</v>
      </c>
      <c r="N422" t="str">
        <f t="shared" si="102"/>
        <v>ano</v>
      </c>
      <c r="Q422" s="16" t="str">
        <f t="shared" si="103"/>
        <v>2019030511011</v>
      </c>
      <c r="S422" s="6">
        <f t="shared" si="104"/>
        <v>2</v>
      </c>
    </row>
    <row r="423" spans="1:19" ht="15">
      <c r="A423">
        <f>MATCH(TRUE,INDEX(vseut,$A422+1):posut,0)+$A422</f>
        <v>414</v>
      </c>
      <c r="B423">
        <f ca="1" t="shared" si="100"/>
        <v>414</v>
      </c>
      <c r="C423" s="26" t="str">
        <f t="shared" si="90"/>
        <v>11001</v>
      </c>
      <c r="D423" s="26" t="str">
        <f t="shared" si="91"/>
        <v>11020</v>
      </c>
      <c r="E423" s="2" t="str">
        <f t="shared" si="92"/>
        <v>9.</v>
      </c>
      <c r="F423" s="2" t="str">
        <f t="shared" si="93"/>
        <v>11</v>
      </c>
      <c r="G423" s="26" t="str">
        <f t="shared" si="94"/>
        <v>1196</v>
      </c>
      <c r="H423" t="str">
        <f t="shared" si="95"/>
        <v>TJ Bohemians Praha E</v>
      </c>
      <c r="I423" s="2" t="str">
        <f t="shared" si="101"/>
        <v>-</v>
      </c>
      <c r="J423" t="str">
        <f t="shared" si="96"/>
        <v>ŠK Mahrla B</v>
      </c>
      <c r="K423" s="2" t="str">
        <f t="shared" si="97"/>
        <v>út</v>
      </c>
      <c r="L423" s="5">
        <f t="shared" si="98"/>
        <v>43529</v>
      </c>
      <c r="M423" s="2" t="str">
        <f t="shared" si="99"/>
        <v>18.00</v>
      </c>
      <c r="N423" t="str">
        <f t="shared" si="102"/>
        <v>ano</v>
      </c>
      <c r="Q423" s="16" t="str">
        <f t="shared" si="103"/>
        <v>2019030511001</v>
      </c>
      <c r="S423" s="6">
        <f t="shared" si="104"/>
        <v>1</v>
      </c>
    </row>
    <row r="424" spans="1:19" ht="15">
      <c r="A424">
        <f>MATCH(TRUE,INDEX(vseut,$A423+1):posut,0)+$A423</f>
        <v>415</v>
      </c>
      <c r="B424">
        <f ca="1" t="shared" si="100"/>
        <v>415</v>
      </c>
      <c r="C424" s="26" t="str">
        <f t="shared" si="90"/>
        <v>11015</v>
      </c>
      <c r="D424" s="26" t="str">
        <f t="shared" si="91"/>
        <v>11055</v>
      </c>
      <c r="E424" s="2" t="str">
        <f t="shared" si="92"/>
        <v>9.</v>
      </c>
      <c r="F424" s="2" t="str">
        <f t="shared" si="93"/>
        <v>11</v>
      </c>
      <c r="G424" s="26" t="str">
        <f t="shared" si="94"/>
        <v>1193</v>
      </c>
      <c r="H424" t="str">
        <f t="shared" si="95"/>
        <v>TJ Kobylisy C</v>
      </c>
      <c r="I424" s="2" t="str">
        <f t="shared" si="101"/>
        <v>-</v>
      </c>
      <c r="J424" t="str">
        <f t="shared" si="96"/>
        <v>Dukla D</v>
      </c>
      <c r="K424" s="2" t="str">
        <f t="shared" si="97"/>
        <v>út</v>
      </c>
      <c r="L424" s="5">
        <f t="shared" si="98"/>
        <v>43529</v>
      </c>
      <c r="M424" s="2" t="str">
        <f t="shared" si="99"/>
        <v>18.00</v>
      </c>
      <c r="N424" t="str">
        <f t="shared" si="102"/>
        <v>ano</v>
      </c>
      <c r="Q424" s="16" t="str">
        <f t="shared" si="103"/>
        <v>2019030511015</v>
      </c>
      <c r="S424" s="6">
        <f t="shared" si="104"/>
        <v>2</v>
      </c>
    </row>
    <row r="425" spans="1:19" ht="15">
      <c r="A425">
        <f>MATCH(TRUE,INDEX(vseut,$A424+1):posut,0)+$A424</f>
        <v>416</v>
      </c>
      <c r="B425">
        <f ca="1" t="shared" si="100"/>
        <v>416</v>
      </c>
      <c r="C425" s="26" t="str">
        <f t="shared" si="90"/>
        <v>11015</v>
      </c>
      <c r="D425" s="26" t="str">
        <f t="shared" si="91"/>
        <v>11016</v>
      </c>
      <c r="E425" s="2" t="str">
        <f t="shared" si="92"/>
        <v>9.</v>
      </c>
      <c r="F425" s="2" t="str">
        <f t="shared" si="93"/>
        <v>11</v>
      </c>
      <c r="G425" s="26" t="str">
        <f t="shared" si="94"/>
        <v>1192</v>
      </c>
      <c r="H425" t="str">
        <f t="shared" si="95"/>
        <v>TJ Kobylisy E</v>
      </c>
      <c r="I425" s="2" t="str">
        <f t="shared" si="101"/>
        <v>-</v>
      </c>
      <c r="J425" t="str">
        <f t="shared" si="96"/>
        <v>ŠO Praga Praha A</v>
      </c>
      <c r="K425" s="2" t="str">
        <f t="shared" si="97"/>
        <v>út</v>
      </c>
      <c r="L425" s="5">
        <f t="shared" si="98"/>
        <v>43529</v>
      </c>
      <c r="M425" s="2" t="str">
        <f t="shared" si="99"/>
        <v>18.00</v>
      </c>
      <c r="N425" t="str">
        <f t="shared" si="102"/>
        <v>ano</v>
      </c>
      <c r="Q425" s="16" t="str">
        <f t="shared" si="103"/>
        <v>2019030511015</v>
      </c>
      <c r="S425" s="6">
        <f t="shared" si="104"/>
        <v>2</v>
      </c>
    </row>
    <row r="426" spans="1:19" ht="15">
      <c r="A426">
        <f>MATCH(TRUE,INDEX(vseut,$A425+1):posut,0)+$A425</f>
        <v>417</v>
      </c>
      <c r="B426">
        <f ca="1" t="shared" si="100"/>
        <v>417</v>
      </c>
      <c r="C426" s="26" t="str">
        <f t="shared" si="90"/>
        <v>11011</v>
      </c>
      <c r="D426" s="26" t="str">
        <f t="shared" si="91"/>
        <v>11062</v>
      </c>
      <c r="E426" s="2" t="str">
        <f t="shared" si="92"/>
        <v>9.</v>
      </c>
      <c r="F426" s="2" t="str">
        <f t="shared" si="93"/>
        <v>22</v>
      </c>
      <c r="G426" s="26" t="str">
        <f t="shared" si="94"/>
        <v>2291</v>
      </c>
      <c r="H426" t="str">
        <f t="shared" si="95"/>
        <v>Sokol Praha Vršovice E</v>
      </c>
      <c r="I426" s="2" t="str">
        <f t="shared" si="101"/>
        <v>-</v>
      </c>
      <c r="J426" t="str">
        <f t="shared" si="96"/>
        <v>Kbel.šach. reprezentace B</v>
      </c>
      <c r="K426" s="2" t="str">
        <f t="shared" si="97"/>
        <v>út</v>
      </c>
      <c r="L426" s="5">
        <f t="shared" si="98"/>
        <v>43529</v>
      </c>
      <c r="M426" s="2" t="str">
        <f t="shared" si="99"/>
        <v>17.30</v>
      </c>
      <c r="N426" t="str">
        <f t="shared" si="102"/>
        <v>ano</v>
      </c>
      <c r="Q426" s="16" t="str">
        <f t="shared" si="103"/>
        <v>2019030511011</v>
      </c>
      <c r="S426" s="6">
        <f t="shared" si="104"/>
        <v>2</v>
      </c>
    </row>
    <row r="427" spans="1:19" ht="15">
      <c r="A427">
        <f>MATCH(TRUE,INDEX(vseut,$A426+1):posut,0)+$A426</f>
        <v>418</v>
      </c>
      <c r="B427">
        <f ca="1" t="shared" si="100"/>
        <v>418</v>
      </c>
      <c r="C427" s="26" t="str">
        <f t="shared" si="90"/>
        <v>11050</v>
      </c>
      <c r="D427" s="26" t="str">
        <f t="shared" si="91"/>
        <v>11063</v>
      </c>
      <c r="E427" s="2" t="str">
        <f t="shared" si="92"/>
        <v>9.</v>
      </c>
      <c r="F427" s="2" t="str">
        <f t="shared" si="93"/>
        <v>22</v>
      </c>
      <c r="G427" s="26" t="str">
        <f t="shared" si="94"/>
        <v>2296</v>
      </c>
      <c r="H427" t="str">
        <f t="shared" si="95"/>
        <v>Unichess E</v>
      </c>
      <c r="I427" s="2" t="str">
        <f t="shared" si="101"/>
        <v>-</v>
      </c>
      <c r="J427" t="str">
        <f t="shared" si="96"/>
        <v>Šachový klub Praha 4 "A"</v>
      </c>
      <c r="K427" s="2" t="str">
        <f t="shared" si="97"/>
        <v>út</v>
      </c>
      <c r="L427" s="5">
        <f t="shared" si="98"/>
        <v>43529</v>
      </c>
      <c r="M427" s="2" t="str">
        <f t="shared" si="99"/>
        <v>18.00</v>
      </c>
      <c r="N427">
        <f t="shared" si="102"/>
      </c>
      <c r="Q427" s="16" t="str">
        <f t="shared" si="103"/>
        <v>2019030511050</v>
      </c>
      <c r="S427" s="6">
        <f t="shared" si="104"/>
        <v>1</v>
      </c>
    </row>
    <row r="428" spans="1:19" ht="15">
      <c r="A428">
        <f>MATCH(TRUE,INDEX(vseut,$A427+1):posut,0)+$A427</f>
        <v>419</v>
      </c>
      <c r="B428">
        <f ca="1" t="shared" si="100"/>
        <v>419</v>
      </c>
      <c r="C428" s="26" t="str">
        <f t="shared" si="90"/>
        <v>11010</v>
      </c>
      <c r="D428" s="26" t="str">
        <f t="shared" si="91"/>
        <v>11053</v>
      </c>
      <c r="E428" s="2" t="str">
        <f t="shared" si="92"/>
        <v>9.</v>
      </c>
      <c r="F428" s="2" t="str">
        <f t="shared" si="93"/>
        <v>31</v>
      </c>
      <c r="G428" s="26" t="str">
        <f t="shared" si="94"/>
        <v>3194</v>
      </c>
      <c r="H428" t="str">
        <f t="shared" si="95"/>
        <v>ŠK Loko Praha D</v>
      </c>
      <c r="I428" s="2" t="str">
        <f t="shared" si="101"/>
        <v>-</v>
      </c>
      <c r="J428" t="str">
        <f t="shared" si="96"/>
        <v>SK Lokomotiva Radlice A</v>
      </c>
      <c r="K428" s="2" t="str">
        <f t="shared" si="97"/>
        <v>út</v>
      </c>
      <c r="L428" s="5">
        <f t="shared" si="98"/>
        <v>43529</v>
      </c>
      <c r="M428" s="2" t="str">
        <f t="shared" si="99"/>
        <v>17.30</v>
      </c>
      <c r="N428">
        <f t="shared" si="102"/>
      </c>
      <c r="Q428" s="16" t="str">
        <f t="shared" si="103"/>
        <v>2019030511010</v>
      </c>
      <c r="S428" s="6">
        <f t="shared" si="104"/>
        <v>1</v>
      </c>
    </row>
    <row r="429" spans="1:19" ht="15">
      <c r="A429">
        <f>MATCH(TRUE,INDEX(vseut,$A428+1):posut,0)+$A428</f>
        <v>420</v>
      </c>
      <c r="B429">
        <f ca="1" t="shared" si="100"/>
        <v>420</v>
      </c>
      <c r="C429" s="26" t="str">
        <f t="shared" si="90"/>
        <v>11014</v>
      </c>
      <c r="D429" s="26" t="str">
        <f t="shared" si="91"/>
        <v>11004</v>
      </c>
      <c r="E429" s="2" t="str">
        <f t="shared" si="92"/>
        <v>9.</v>
      </c>
      <c r="F429" s="2" t="str">
        <f t="shared" si="93"/>
        <v>32</v>
      </c>
      <c r="G429" s="26" t="str">
        <f t="shared" si="94"/>
        <v>3293</v>
      </c>
      <c r="H429" t="str">
        <f t="shared" si="95"/>
        <v>SK OAZA Praha F</v>
      </c>
      <c r="I429" s="2" t="str">
        <f t="shared" si="101"/>
        <v>-</v>
      </c>
      <c r="J429" t="str">
        <f t="shared" si="96"/>
        <v>ŠK DP Praha H - PORG</v>
      </c>
      <c r="K429" s="2" t="str">
        <f t="shared" si="97"/>
        <v>út</v>
      </c>
      <c r="L429" s="5">
        <f t="shared" si="98"/>
        <v>43529</v>
      </c>
      <c r="M429" s="2" t="str">
        <f t="shared" si="99"/>
        <v>18.00</v>
      </c>
      <c r="N429">
        <f t="shared" si="102"/>
      </c>
      <c r="Q429" s="16" t="str">
        <f t="shared" si="103"/>
        <v>2019030511014</v>
      </c>
      <c r="S429" s="6">
        <f t="shared" si="104"/>
        <v>1</v>
      </c>
    </row>
    <row r="430" spans="1:19" ht="15">
      <c r="A430">
        <f>MATCH(TRUE,INDEX(vseut,$A429+1):posut,0)+$A429</f>
        <v>421</v>
      </c>
      <c r="B430">
        <f ca="1" t="shared" si="100"/>
        <v>421</v>
      </c>
      <c r="C430" s="26" t="str">
        <f t="shared" si="90"/>
        <v>11062</v>
      </c>
      <c r="D430" s="26" t="str">
        <f t="shared" si="91"/>
        <v>11029</v>
      </c>
      <c r="E430" s="2" t="str">
        <f t="shared" si="92"/>
        <v>9.</v>
      </c>
      <c r="F430" s="2" t="str">
        <f t="shared" si="93"/>
        <v>32</v>
      </c>
      <c r="G430" s="26" t="str">
        <f t="shared" si="94"/>
        <v>3292</v>
      </c>
      <c r="H430" t="str">
        <f t="shared" si="95"/>
        <v>SNAD Kbely</v>
      </c>
      <c r="I430" s="2" t="str">
        <f t="shared" si="101"/>
        <v>-</v>
      </c>
      <c r="J430" t="str">
        <f t="shared" si="96"/>
        <v>ŠK Smíchov C</v>
      </c>
      <c r="K430" s="2" t="str">
        <f t="shared" si="97"/>
        <v>út</v>
      </c>
      <c r="L430" s="5">
        <f t="shared" si="98"/>
        <v>43529</v>
      </c>
      <c r="M430" s="2" t="str">
        <f t="shared" si="99"/>
        <v>18.00</v>
      </c>
      <c r="N430">
        <f t="shared" si="102"/>
      </c>
      <c r="Q430" s="16" t="str">
        <f t="shared" si="103"/>
        <v>2019030511062</v>
      </c>
      <c r="S430" s="6">
        <f t="shared" si="104"/>
        <v>1</v>
      </c>
    </row>
    <row r="431" spans="1:19" ht="15">
      <c r="A431">
        <f>MATCH(TRUE,INDEX(vseut,$A430+1):posut,0)+$A430</f>
        <v>422</v>
      </c>
      <c r="B431">
        <f ca="1" t="shared" si="100"/>
        <v>422</v>
      </c>
      <c r="C431" s="26" t="str">
        <f t="shared" si="90"/>
        <v>11033</v>
      </c>
      <c r="D431" s="26" t="str">
        <f t="shared" si="91"/>
        <v>11014</v>
      </c>
      <c r="E431" s="2" t="str">
        <f t="shared" si="92"/>
        <v>9.</v>
      </c>
      <c r="F431" s="2" t="str">
        <f t="shared" si="93"/>
        <v>33</v>
      </c>
      <c r="G431" s="26" t="str">
        <f t="shared" si="94"/>
        <v>3395</v>
      </c>
      <c r="H431" t="str">
        <f t="shared" si="95"/>
        <v>TJ Zora Praha A</v>
      </c>
      <c r="I431" s="2" t="str">
        <f t="shared" si="101"/>
        <v>-</v>
      </c>
      <c r="J431" t="str">
        <f t="shared" si="96"/>
        <v>SK OAZA Praha E</v>
      </c>
      <c r="K431" s="2" t="str">
        <f t="shared" si="97"/>
        <v>út</v>
      </c>
      <c r="L431" s="5">
        <f t="shared" si="98"/>
        <v>43529</v>
      </c>
      <c r="M431" s="2" t="str">
        <f t="shared" si="99"/>
        <v>18.00</v>
      </c>
      <c r="N431">
        <f t="shared" si="102"/>
      </c>
      <c r="Q431" s="16" t="str">
        <f t="shared" si="103"/>
        <v>2019030511033</v>
      </c>
      <c r="S431" s="6">
        <f t="shared" si="104"/>
        <v>1</v>
      </c>
    </row>
    <row r="432" spans="1:19" ht="15">
      <c r="A432">
        <f>MATCH(TRUE,INDEX(vseut,$A431+1):posut,0)+$A431</f>
        <v>423</v>
      </c>
      <c r="B432">
        <f ca="1" t="shared" si="100"/>
        <v>423</v>
      </c>
      <c r="C432" s="26" t="str">
        <f t="shared" si="90"/>
        <v>11051</v>
      </c>
      <c r="D432" s="26" t="str">
        <f t="shared" si="91"/>
        <v>11004</v>
      </c>
      <c r="E432" s="2" t="str">
        <f t="shared" si="92"/>
        <v>9.</v>
      </c>
      <c r="F432" s="2" t="str">
        <f t="shared" si="93"/>
        <v>34</v>
      </c>
      <c r="G432" s="26" t="str">
        <f t="shared" si="94"/>
        <v>3493</v>
      </c>
      <c r="H432" t="str">
        <f t="shared" si="95"/>
        <v>Šachový klub Bohnice - C</v>
      </c>
      <c r="I432" s="2" t="str">
        <f t="shared" si="101"/>
        <v>-</v>
      </c>
      <c r="J432" t="str">
        <f t="shared" si="96"/>
        <v>ŠK DP Praha F</v>
      </c>
      <c r="K432" s="2" t="str">
        <f t="shared" si="97"/>
        <v>út</v>
      </c>
      <c r="L432" s="5">
        <f t="shared" si="98"/>
        <v>43529</v>
      </c>
      <c r="M432" s="2" t="str">
        <f t="shared" si="99"/>
        <v>17.30</v>
      </c>
      <c r="N432">
        <f t="shared" si="102"/>
      </c>
      <c r="Q432" s="16" t="str">
        <f t="shared" si="103"/>
        <v>2019030511051</v>
      </c>
      <c r="S432" s="6">
        <f t="shared" si="104"/>
        <v>1</v>
      </c>
    </row>
    <row r="433" spans="1:19" ht="15">
      <c r="A433">
        <f>MATCH(TRUE,INDEX(vseut,$A432+1):posut,0)+$A432</f>
        <v>424</v>
      </c>
      <c r="B433">
        <f ca="1" t="shared" si="100"/>
        <v>424</v>
      </c>
      <c r="C433" s="26" t="str">
        <f t="shared" si="90"/>
        <v>11016</v>
      </c>
      <c r="D433" s="26" t="str">
        <f t="shared" si="91"/>
        <v>11011</v>
      </c>
      <c r="E433" s="2" t="str">
        <f t="shared" si="92"/>
        <v>9.</v>
      </c>
      <c r="F433" s="2" t="str">
        <f t="shared" si="93"/>
        <v>34</v>
      </c>
      <c r="G433" s="26" t="str">
        <f t="shared" si="94"/>
        <v>3496</v>
      </c>
      <c r="H433" t="str">
        <f t="shared" si="95"/>
        <v>ŠO Praga Praha C</v>
      </c>
      <c r="I433" s="2" t="str">
        <f t="shared" si="101"/>
        <v>-</v>
      </c>
      <c r="J433" t="str">
        <f t="shared" si="96"/>
        <v>Sokol Praha Vršovice G</v>
      </c>
      <c r="K433" s="2" t="str">
        <f t="shared" si="97"/>
        <v>út</v>
      </c>
      <c r="L433" s="5">
        <f t="shared" si="98"/>
        <v>43529</v>
      </c>
      <c r="M433" s="2" t="str">
        <f t="shared" si="99"/>
        <v>18.00</v>
      </c>
      <c r="N433">
        <f t="shared" si="102"/>
      </c>
      <c r="Q433" s="16" t="str">
        <f t="shared" si="103"/>
        <v>2019030511016</v>
      </c>
      <c r="S433" s="6">
        <f t="shared" si="104"/>
        <v>1</v>
      </c>
    </row>
    <row r="434" spans="1:19" ht="15">
      <c r="A434">
        <f>MATCH(TRUE,INDEX(vseut,$A433+1):posut,0)+$A433</f>
        <v>425</v>
      </c>
      <c r="B434">
        <f ca="1" t="shared" si="100"/>
        <v>425</v>
      </c>
      <c r="C434" s="26" t="str">
        <f t="shared" si="90"/>
        <v>11010</v>
      </c>
      <c r="D434" s="26" t="str">
        <f t="shared" si="91"/>
        <v>11014</v>
      </c>
      <c r="E434" s="2" t="str">
        <f t="shared" si="92"/>
        <v>9.</v>
      </c>
      <c r="F434" s="2" t="str">
        <f t="shared" si="93"/>
        <v>01</v>
      </c>
      <c r="G434" s="26" t="str">
        <f t="shared" si="94"/>
        <v>0195</v>
      </c>
      <c r="H434" t="str">
        <f t="shared" si="95"/>
        <v>ŠK Loko Praha A</v>
      </c>
      <c r="I434" s="2" t="str">
        <f t="shared" si="101"/>
        <v>-</v>
      </c>
      <c r="J434" t="str">
        <f t="shared" si="96"/>
        <v>SK OAZA Praha B</v>
      </c>
      <c r="K434" s="2" t="str">
        <f t="shared" si="97"/>
        <v>st</v>
      </c>
      <c r="L434" s="5">
        <f t="shared" si="98"/>
        <v>43530</v>
      </c>
      <c r="M434" s="2" t="str">
        <f t="shared" si="99"/>
        <v>17.30</v>
      </c>
      <c r="N434" t="str">
        <f t="shared" si="102"/>
        <v>ano</v>
      </c>
      <c r="Q434" s="16" t="str">
        <f t="shared" si="103"/>
        <v>2019030611010</v>
      </c>
      <c r="S434" s="6">
        <f t="shared" si="104"/>
        <v>1</v>
      </c>
    </row>
    <row r="435" spans="1:19" ht="15">
      <c r="A435">
        <f>MATCH(TRUE,INDEX(vseut,$A434+1):posut,0)+$A434</f>
        <v>426</v>
      </c>
      <c r="B435">
        <f ca="1" t="shared" si="100"/>
        <v>426</v>
      </c>
      <c r="C435" s="26" t="str">
        <f t="shared" si="90"/>
        <v>11001</v>
      </c>
      <c r="D435" s="26" t="str">
        <f t="shared" si="91"/>
        <v>11002</v>
      </c>
      <c r="E435" s="2" t="str">
        <f t="shared" si="92"/>
        <v>9.</v>
      </c>
      <c r="F435" s="2" t="str">
        <f t="shared" si="93"/>
        <v>01</v>
      </c>
      <c r="G435" s="26" t="str">
        <f t="shared" si="94"/>
        <v>0197</v>
      </c>
      <c r="H435" t="str">
        <f t="shared" si="95"/>
        <v>TJ Bohemians Praha B</v>
      </c>
      <c r="I435" s="2" t="str">
        <f t="shared" si="101"/>
        <v>-</v>
      </c>
      <c r="J435" t="str">
        <f t="shared" si="96"/>
        <v>ŠK Sokol Vyšehrad C</v>
      </c>
      <c r="K435" s="2" t="str">
        <f t="shared" si="97"/>
        <v>st</v>
      </c>
      <c r="L435" s="5">
        <f t="shared" si="98"/>
        <v>43530</v>
      </c>
      <c r="M435" s="2" t="str">
        <f t="shared" si="99"/>
        <v>18.00</v>
      </c>
      <c r="N435" t="str">
        <f t="shared" si="102"/>
        <v>ano</v>
      </c>
      <c r="Q435" s="16" t="str">
        <f t="shared" si="103"/>
        <v>2019030611001</v>
      </c>
      <c r="S435" s="6">
        <f t="shared" si="104"/>
        <v>1</v>
      </c>
    </row>
    <row r="436" spans="1:19" ht="15">
      <c r="A436">
        <f>MATCH(TRUE,INDEX(vseut,$A435+1):posut,0)+$A435</f>
        <v>427</v>
      </c>
      <c r="B436">
        <f ca="1" t="shared" si="100"/>
        <v>427</v>
      </c>
      <c r="C436" s="26" t="str">
        <f t="shared" si="90"/>
        <v>11015</v>
      </c>
      <c r="D436" s="26" t="str">
        <f t="shared" si="91"/>
        <v>11051</v>
      </c>
      <c r="E436" s="2" t="str">
        <f t="shared" si="92"/>
        <v>9.</v>
      </c>
      <c r="F436" s="2" t="str">
        <f t="shared" si="93"/>
        <v>12</v>
      </c>
      <c r="G436" s="26" t="str">
        <f t="shared" si="94"/>
        <v>1295</v>
      </c>
      <c r="H436" t="str">
        <f t="shared" si="95"/>
        <v>TJ Kobylisy D</v>
      </c>
      <c r="I436" s="2" t="str">
        <f t="shared" si="101"/>
        <v>-</v>
      </c>
      <c r="J436" t="str">
        <f t="shared" si="96"/>
        <v>Šachový klub Bohnice - A</v>
      </c>
      <c r="K436" s="2" t="str">
        <f t="shared" si="97"/>
        <v>st</v>
      </c>
      <c r="L436" s="5">
        <f t="shared" si="98"/>
        <v>43530</v>
      </c>
      <c r="M436" s="2" t="str">
        <f t="shared" si="99"/>
        <v>18.00</v>
      </c>
      <c r="N436" t="str">
        <f t="shared" si="102"/>
        <v>ano</v>
      </c>
      <c r="Q436" s="16" t="str">
        <f t="shared" si="103"/>
        <v>2019030611015</v>
      </c>
      <c r="S436" s="6">
        <f t="shared" si="104"/>
        <v>1</v>
      </c>
    </row>
    <row r="437" spans="1:19" ht="15">
      <c r="A437">
        <f>MATCH(TRUE,INDEX(vseut,$A436+1):posut,0)+$A436</f>
        <v>428</v>
      </c>
      <c r="B437">
        <f ca="1" t="shared" si="100"/>
        <v>428</v>
      </c>
      <c r="C437" s="26" t="str">
        <f t="shared" si="90"/>
        <v>11014</v>
      </c>
      <c r="D437" s="26" t="str">
        <f t="shared" si="91"/>
        <v>11006</v>
      </c>
      <c r="E437" s="2" t="str">
        <f t="shared" si="92"/>
        <v>9.</v>
      </c>
      <c r="F437" s="2" t="str">
        <f t="shared" si="93"/>
        <v>21</v>
      </c>
      <c r="G437" s="26" t="str">
        <f t="shared" si="94"/>
        <v>2195</v>
      </c>
      <c r="H437" t="str">
        <f t="shared" si="95"/>
        <v>SK OAZA Praha D</v>
      </c>
      <c r="I437" s="2" t="str">
        <f t="shared" si="101"/>
        <v>-</v>
      </c>
      <c r="J437" t="str">
        <f t="shared" si="96"/>
        <v>TJ Pankrác F</v>
      </c>
      <c r="K437" s="2" t="str">
        <f t="shared" si="97"/>
        <v>st</v>
      </c>
      <c r="L437" s="5">
        <f t="shared" si="98"/>
        <v>43530</v>
      </c>
      <c r="M437" s="2" t="str">
        <f t="shared" si="99"/>
        <v>18.00</v>
      </c>
      <c r="N437">
        <f t="shared" si="102"/>
      </c>
      <c r="Q437" s="16" t="str">
        <f t="shared" si="103"/>
        <v>2019030611014</v>
      </c>
      <c r="S437" s="6">
        <f t="shared" si="104"/>
        <v>1</v>
      </c>
    </row>
    <row r="438" spans="1:19" ht="15">
      <c r="A438">
        <f>MATCH(TRUE,INDEX(vseut,$A437+1):posut,0)+$A437</f>
        <v>429</v>
      </c>
      <c r="B438">
        <f ca="1" t="shared" si="100"/>
        <v>429</v>
      </c>
      <c r="C438" s="26" t="str">
        <f t="shared" si="90"/>
        <v>11004</v>
      </c>
      <c r="D438" s="26" t="str">
        <f t="shared" si="91"/>
        <v>11050</v>
      </c>
      <c r="E438" s="2" t="str">
        <f t="shared" si="92"/>
        <v>9.</v>
      </c>
      <c r="F438" s="2" t="str">
        <f t="shared" si="93"/>
        <v>21</v>
      </c>
      <c r="G438" s="26" t="str">
        <f t="shared" si="94"/>
        <v>2193</v>
      </c>
      <c r="H438" t="str">
        <f t="shared" si="95"/>
        <v>ŠK DP Praha C - VŠFS</v>
      </c>
      <c r="I438" s="2" t="str">
        <f t="shared" si="101"/>
        <v>-</v>
      </c>
      <c r="J438" t="str">
        <f t="shared" si="96"/>
        <v>Unichess Ž</v>
      </c>
      <c r="K438" s="2" t="str">
        <f t="shared" si="97"/>
        <v>st</v>
      </c>
      <c r="L438" s="5">
        <f t="shared" si="98"/>
        <v>43530</v>
      </c>
      <c r="M438" s="2" t="str">
        <f t="shared" si="99"/>
        <v>17.30</v>
      </c>
      <c r="N438" t="str">
        <f t="shared" si="102"/>
        <v>ano</v>
      </c>
      <c r="Q438" s="16" t="str">
        <f t="shared" si="103"/>
        <v>2019030611004</v>
      </c>
      <c r="S438" s="6">
        <f t="shared" si="104"/>
        <v>2</v>
      </c>
    </row>
    <row r="439" spans="1:19" ht="15">
      <c r="A439">
        <f>MATCH(TRUE,INDEX(vseut,$A438+1):posut,0)+$A438</f>
        <v>430</v>
      </c>
      <c r="B439">
        <f ca="1" t="shared" si="100"/>
        <v>430</v>
      </c>
      <c r="C439" s="26" t="str">
        <f t="shared" si="90"/>
        <v>11004</v>
      </c>
      <c r="D439" s="26" t="str">
        <f t="shared" si="91"/>
        <v>11028</v>
      </c>
      <c r="E439" s="2" t="str">
        <f t="shared" si="92"/>
        <v>9.</v>
      </c>
      <c r="F439" s="2" t="str">
        <f t="shared" si="93"/>
        <v>21</v>
      </c>
      <c r="G439" s="26" t="str">
        <f t="shared" si="94"/>
        <v>2192</v>
      </c>
      <c r="H439" t="str">
        <f t="shared" si="95"/>
        <v>ŠK DP Praha E - VŠFS</v>
      </c>
      <c r="I439" s="2" t="str">
        <f t="shared" si="101"/>
        <v>-</v>
      </c>
      <c r="J439" t="str">
        <f t="shared" si="96"/>
        <v>GROP - D</v>
      </c>
      <c r="K439" s="2" t="str">
        <f t="shared" si="97"/>
        <v>st</v>
      </c>
      <c r="L439" s="5">
        <f t="shared" si="98"/>
        <v>43530</v>
      </c>
      <c r="M439" s="2" t="str">
        <f t="shared" si="99"/>
        <v>17.30</v>
      </c>
      <c r="N439" t="str">
        <f t="shared" si="102"/>
        <v>ano</v>
      </c>
      <c r="Q439" s="16" t="str">
        <f t="shared" si="103"/>
        <v>2019030611004</v>
      </c>
      <c r="S439" s="6">
        <f t="shared" si="104"/>
        <v>2</v>
      </c>
    </row>
    <row r="440" spans="1:19" ht="15">
      <c r="A440">
        <f>MATCH(TRUE,INDEX(vseut,$A439+1):posut,0)+$A439</f>
        <v>431</v>
      </c>
      <c r="B440">
        <f ca="1" t="shared" si="100"/>
        <v>431</v>
      </c>
      <c r="C440" s="26" t="str">
        <f t="shared" si="90"/>
        <v>11002</v>
      </c>
      <c r="D440" s="26" t="str">
        <f t="shared" si="91"/>
        <v>11060</v>
      </c>
      <c r="E440" s="2" t="str">
        <f t="shared" si="92"/>
        <v>9.</v>
      </c>
      <c r="F440" s="2" t="str">
        <f t="shared" si="93"/>
        <v>21</v>
      </c>
      <c r="G440" s="26" t="str">
        <f t="shared" si="94"/>
        <v>2196</v>
      </c>
      <c r="H440" t="str">
        <f t="shared" si="95"/>
        <v>ŠK Sokol Vyšehrad G</v>
      </c>
      <c r="I440" s="2" t="str">
        <f t="shared" si="101"/>
        <v>-</v>
      </c>
      <c r="J440" t="str">
        <f t="shared" si="96"/>
        <v>Steinitz-Makabi Praha</v>
      </c>
      <c r="K440" s="2" t="str">
        <f t="shared" si="97"/>
        <v>st</v>
      </c>
      <c r="L440" s="5">
        <f t="shared" si="98"/>
        <v>43530</v>
      </c>
      <c r="M440" s="2" t="str">
        <f t="shared" si="99"/>
        <v>18.00</v>
      </c>
      <c r="N440">
        <f t="shared" si="102"/>
      </c>
      <c r="Q440" s="16" t="str">
        <f t="shared" si="103"/>
        <v>2019030611002</v>
      </c>
      <c r="S440" s="6">
        <f t="shared" si="104"/>
        <v>1</v>
      </c>
    </row>
    <row r="441" spans="1:19" ht="15">
      <c r="A441">
        <f>MATCH(TRUE,INDEX(vseut,$A440+1):posut,0)+$A440</f>
        <v>432</v>
      </c>
      <c r="B441">
        <f ca="1" t="shared" si="100"/>
        <v>432</v>
      </c>
      <c r="C441" s="26" t="str">
        <f t="shared" si="90"/>
        <v>11029</v>
      </c>
      <c r="D441" s="26" t="str">
        <f t="shared" si="91"/>
        <v>11032</v>
      </c>
      <c r="E441" s="2" t="str">
        <f t="shared" si="92"/>
        <v>9.</v>
      </c>
      <c r="F441" s="2" t="str">
        <f t="shared" si="93"/>
        <v>22</v>
      </c>
      <c r="G441" s="26" t="str">
        <f t="shared" si="94"/>
        <v>2293</v>
      </c>
      <c r="H441" t="str">
        <f t="shared" si="95"/>
        <v>ŠK Smíchov B</v>
      </c>
      <c r="I441" s="2" t="str">
        <f t="shared" si="101"/>
        <v>-</v>
      </c>
      <c r="J441" t="str">
        <f t="shared" si="96"/>
        <v>DDM Praha 6 B</v>
      </c>
      <c r="K441" s="2" t="str">
        <f t="shared" si="97"/>
        <v>st</v>
      </c>
      <c r="L441" s="5">
        <f t="shared" si="98"/>
        <v>43530</v>
      </c>
      <c r="M441" s="2" t="str">
        <f t="shared" si="99"/>
        <v>18.00</v>
      </c>
      <c r="N441">
        <f t="shared" si="102"/>
      </c>
      <c r="Q441" s="16" t="str">
        <f t="shared" si="103"/>
        <v>2019030611029</v>
      </c>
      <c r="S441" s="6">
        <f t="shared" si="104"/>
        <v>1</v>
      </c>
    </row>
    <row r="442" spans="1:19" ht="15">
      <c r="A442">
        <f>MATCH(TRUE,INDEX(vseut,$A441+1):posut,0)+$A441</f>
        <v>433</v>
      </c>
      <c r="B442">
        <f ca="1" t="shared" si="100"/>
        <v>433</v>
      </c>
      <c r="C442" s="26" t="str">
        <f t="shared" si="90"/>
        <v>11055</v>
      </c>
      <c r="D442" s="26" t="str">
        <f t="shared" si="91"/>
        <v>11015</v>
      </c>
      <c r="E442" s="2" t="str">
        <f t="shared" si="92"/>
        <v>9.</v>
      </c>
      <c r="F442" s="2" t="str">
        <f t="shared" si="93"/>
        <v>31</v>
      </c>
      <c r="G442" s="26" t="str">
        <f t="shared" si="94"/>
        <v>3192</v>
      </c>
      <c r="H442" t="str">
        <f t="shared" si="95"/>
        <v>Dukla G</v>
      </c>
      <c r="I442" s="2" t="str">
        <f t="shared" si="101"/>
        <v>-</v>
      </c>
      <c r="J442" t="str">
        <f t="shared" si="96"/>
        <v>TJ Kobylisy F</v>
      </c>
      <c r="K442" s="2" t="str">
        <f t="shared" si="97"/>
        <v>st</v>
      </c>
      <c r="L442" s="5">
        <f t="shared" si="98"/>
        <v>43530</v>
      </c>
      <c r="M442" s="2" t="str">
        <f t="shared" si="99"/>
        <v>17.30</v>
      </c>
      <c r="N442">
        <f t="shared" si="102"/>
      </c>
      <c r="Q442" s="16" t="str">
        <f t="shared" si="103"/>
        <v>2019030611055</v>
      </c>
      <c r="S442" s="6">
        <f t="shared" si="104"/>
        <v>1</v>
      </c>
    </row>
    <row r="443" spans="1:19" ht="15">
      <c r="A443">
        <f>MATCH(TRUE,INDEX(vseut,$A442+1):posut,0)+$A442</f>
        <v>434</v>
      </c>
      <c r="B443">
        <f ca="1" t="shared" si="100"/>
        <v>434</v>
      </c>
      <c r="C443" s="26" t="str">
        <f t="shared" si="90"/>
        <v>11016</v>
      </c>
      <c r="D443" s="26" t="str">
        <f t="shared" si="91"/>
        <v>11008</v>
      </c>
      <c r="E443" s="2" t="str">
        <f t="shared" si="92"/>
        <v>9.</v>
      </c>
      <c r="F443" s="2" t="str">
        <f t="shared" si="93"/>
        <v>31</v>
      </c>
      <c r="G443" s="26" t="str">
        <f t="shared" si="94"/>
        <v>3196</v>
      </c>
      <c r="H443" t="str">
        <f t="shared" si="95"/>
        <v>ŠO Praga Praha D</v>
      </c>
      <c r="I443" s="2" t="str">
        <f t="shared" si="101"/>
        <v>-</v>
      </c>
      <c r="J443" t="str">
        <f t="shared" si="96"/>
        <v>USK Praha B</v>
      </c>
      <c r="K443" s="2" t="str">
        <f t="shared" si="97"/>
        <v>st</v>
      </c>
      <c r="L443" s="5">
        <f t="shared" si="98"/>
        <v>43530</v>
      </c>
      <c r="M443" s="2" t="str">
        <f t="shared" si="99"/>
        <v>18.00</v>
      </c>
      <c r="N443">
        <f t="shared" si="102"/>
      </c>
      <c r="Q443" s="16" t="str">
        <f t="shared" si="103"/>
        <v>2019030611016</v>
      </c>
      <c r="S443" s="6">
        <f t="shared" si="104"/>
        <v>1</v>
      </c>
    </row>
    <row r="444" spans="1:19" ht="15">
      <c r="A444">
        <f>MATCH(TRUE,INDEX(vseut,$A443+1):posut,0)+$A443</f>
        <v>435</v>
      </c>
      <c r="B444">
        <f ca="1" t="shared" si="100"/>
        <v>435</v>
      </c>
      <c r="C444" s="26" t="str">
        <f t="shared" si="90"/>
        <v>11006</v>
      </c>
      <c r="D444" s="26" t="str">
        <f t="shared" si="91"/>
        <v>11015</v>
      </c>
      <c r="E444" s="2" t="str">
        <f t="shared" si="92"/>
        <v>9.</v>
      </c>
      <c r="F444" s="2" t="str">
        <f t="shared" si="93"/>
        <v>01</v>
      </c>
      <c r="G444" s="26" t="str">
        <f t="shared" si="94"/>
        <v>0193</v>
      </c>
      <c r="H444" t="str">
        <f t="shared" si="95"/>
        <v>TJ Pankrác C</v>
      </c>
      <c r="I444" s="2" t="str">
        <f t="shared" si="101"/>
        <v>-</v>
      </c>
      <c r="J444" t="str">
        <f t="shared" si="96"/>
        <v>TJ Kobylisy B</v>
      </c>
      <c r="K444" s="2" t="str">
        <f t="shared" si="97"/>
        <v>čt</v>
      </c>
      <c r="L444" s="5">
        <f t="shared" si="98"/>
        <v>43531</v>
      </c>
      <c r="M444" s="2" t="str">
        <f t="shared" si="99"/>
        <v>18.00</v>
      </c>
      <c r="N444" t="str">
        <f t="shared" si="102"/>
        <v>ano</v>
      </c>
      <c r="Q444" s="16" t="str">
        <f t="shared" si="103"/>
        <v>2019030711006</v>
      </c>
      <c r="S444" s="6">
        <f t="shared" si="104"/>
        <v>1</v>
      </c>
    </row>
    <row r="445" spans="1:19" ht="15">
      <c r="A445">
        <f>MATCH(TRUE,INDEX(vseut,$A444+1):posut,0)+$A444</f>
        <v>436</v>
      </c>
      <c r="B445">
        <f ca="1" t="shared" si="100"/>
        <v>436</v>
      </c>
      <c r="C445" s="26" t="str">
        <f t="shared" si="90"/>
        <v>11002</v>
      </c>
      <c r="D445" s="26" t="str">
        <f t="shared" si="91"/>
        <v>11010</v>
      </c>
      <c r="E445" s="2" t="str">
        <f t="shared" si="92"/>
        <v>9.</v>
      </c>
      <c r="F445" s="2" t="str">
        <f t="shared" si="93"/>
        <v>11</v>
      </c>
      <c r="G445" s="26" t="str">
        <f t="shared" si="94"/>
        <v>1194</v>
      </c>
      <c r="H445" t="str">
        <f t="shared" si="95"/>
        <v>ŠK Sokol Vyšehrad D</v>
      </c>
      <c r="I445" s="2" t="str">
        <f t="shared" si="101"/>
        <v>-</v>
      </c>
      <c r="J445" t="str">
        <f t="shared" si="96"/>
        <v>ŠK Loko Praha B</v>
      </c>
      <c r="K445" s="2" t="str">
        <f t="shared" si="97"/>
        <v>čt</v>
      </c>
      <c r="L445" s="5">
        <f t="shared" si="98"/>
        <v>43531</v>
      </c>
      <c r="M445" s="2" t="str">
        <f t="shared" si="99"/>
        <v>18.00</v>
      </c>
      <c r="N445" t="str">
        <f t="shared" si="102"/>
        <v>ano</v>
      </c>
      <c r="Q445" s="16" t="str">
        <f t="shared" si="103"/>
        <v>2019030711002</v>
      </c>
      <c r="S445" s="6">
        <f t="shared" si="104"/>
        <v>1</v>
      </c>
    </row>
    <row r="446" spans="1:19" ht="15">
      <c r="A446">
        <f>MATCH(TRUE,INDEX(vseut,$A445+1):posut,0)+$A445</f>
        <v>437</v>
      </c>
      <c r="B446">
        <f ca="1" t="shared" si="100"/>
        <v>437</v>
      </c>
      <c r="C446" s="26" t="str">
        <f t="shared" si="90"/>
        <v>11050</v>
      </c>
      <c r="D446" s="26" t="str">
        <f t="shared" si="91"/>
        <v>11029</v>
      </c>
      <c r="E446" s="2" t="str">
        <f t="shared" si="92"/>
        <v>9.</v>
      </c>
      <c r="F446" s="2" t="str">
        <f t="shared" si="93"/>
        <v>11</v>
      </c>
      <c r="G446" s="26" t="str">
        <f t="shared" si="94"/>
        <v>1195</v>
      </c>
      <c r="H446" t="str">
        <f t="shared" si="95"/>
        <v>Unichess D</v>
      </c>
      <c r="I446" s="2" t="str">
        <f t="shared" si="101"/>
        <v>-</v>
      </c>
      <c r="J446" t="str">
        <f t="shared" si="96"/>
        <v>ŠK Smíchov A</v>
      </c>
      <c r="K446" s="2" t="str">
        <f t="shared" si="97"/>
        <v>čt</v>
      </c>
      <c r="L446" s="5">
        <f t="shared" si="98"/>
        <v>43531</v>
      </c>
      <c r="M446" s="2" t="str">
        <f t="shared" si="99"/>
        <v>18.00</v>
      </c>
      <c r="N446" t="str">
        <f t="shared" si="102"/>
        <v>ano</v>
      </c>
      <c r="Q446" s="16" t="str">
        <f t="shared" si="103"/>
        <v>2019030711050</v>
      </c>
      <c r="S446" s="6">
        <v>1</v>
      </c>
    </row>
    <row r="447" spans="1:19" ht="15">
      <c r="A447">
        <f>MATCH(TRUE,INDEX(vseut,$A446+1):posut,0)+$A446</f>
        <v>438</v>
      </c>
      <c r="B447">
        <f ca="1" t="shared" si="100"/>
        <v>438</v>
      </c>
      <c r="C447" s="26" t="str">
        <f t="shared" si="90"/>
        <v>11055</v>
      </c>
      <c r="D447" s="26" t="str">
        <f t="shared" si="91"/>
        <v>11014</v>
      </c>
      <c r="E447" s="2" t="str">
        <f t="shared" si="92"/>
        <v>9.</v>
      </c>
      <c r="F447" s="2" t="str">
        <f t="shared" si="93"/>
        <v>12</v>
      </c>
      <c r="G447" s="26" t="str">
        <f t="shared" si="94"/>
        <v>1293</v>
      </c>
      <c r="H447" t="str">
        <f t="shared" si="95"/>
        <v>Dukla C</v>
      </c>
      <c r="I447" s="2" t="str">
        <f t="shared" si="101"/>
        <v>-</v>
      </c>
      <c r="J447" t="str">
        <f t="shared" si="96"/>
        <v>SK OAZA Praha C</v>
      </c>
      <c r="K447" s="2" t="str">
        <f t="shared" si="97"/>
        <v>čt</v>
      </c>
      <c r="L447" s="5">
        <f t="shared" si="98"/>
        <v>43531</v>
      </c>
      <c r="M447" s="2" t="str">
        <f t="shared" si="99"/>
        <v>18.00</v>
      </c>
      <c r="N447" t="str">
        <f t="shared" si="102"/>
        <v>ano</v>
      </c>
      <c r="Q447" s="16" t="str">
        <f t="shared" si="103"/>
        <v>2019030711055</v>
      </c>
      <c r="S447" s="6">
        <v>1</v>
      </c>
    </row>
    <row r="448" spans="1:19" ht="15">
      <c r="A448">
        <f>MATCH(TRUE,INDEX(vseut,$A447+1):posut,0)+$A447</f>
        <v>439</v>
      </c>
      <c r="B448">
        <f ca="1" t="shared" si="100"/>
        <v>439</v>
      </c>
      <c r="C448" s="26" t="str">
        <f t="shared" si="90"/>
        <v>11008</v>
      </c>
      <c r="D448" s="26" t="str">
        <f t="shared" si="91"/>
        <v>11012</v>
      </c>
      <c r="E448" s="2" t="str">
        <f t="shared" si="92"/>
        <v>9.</v>
      </c>
      <c r="F448" s="2" t="str">
        <f t="shared" si="93"/>
        <v>12</v>
      </c>
      <c r="G448" s="26" t="str">
        <f t="shared" si="94"/>
        <v>1294</v>
      </c>
      <c r="H448" t="str">
        <f t="shared" si="95"/>
        <v>USK Praha A</v>
      </c>
      <c r="I448" s="2" t="str">
        <f t="shared" si="101"/>
        <v>-</v>
      </c>
      <c r="J448" t="str">
        <f t="shared" si="96"/>
        <v>ŠK Viktoria Žižkov B</v>
      </c>
      <c r="K448" s="2" t="str">
        <f t="shared" si="97"/>
        <v>čt</v>
      </c>
      <c r="L448" s="5">
        <f t="shared" si="98"/>
        <v>43531</v>
      </c>
      <c r="M448" s="2" t="str">
        <f t="shared" si="99"/>
        <v>18.30</v>
      </c>
      <c r="N448" t="str">
        <f t="shared" si="102"/>
        <v>ano</v>
      </c>
      <c r="Q448" s="16" t="str">
        <f t="shared" si="103"/>
        <v>2019030711008</v>
      </c>
      <c r="S448" s="6">
        <f t="shared" si="104"/>
        <v>1</v>
      </c>
    </row>
    <row r="449" spans="1:19" ht="15">
      <c r="A449">
        <f>MATCH(TRUE,INDEX(vseut,$A448+1):posut,0)+$A448</f>
        <v>440</v>
      </c>
      <c r="B449">
        <f ca="1" t="shared" si="100"/>
        <v>440</v>
      </c>
      <c r="C449" s="26" t="str">
        <f t="shared" si="90"/>
        <v>11011</v>
      </c>
      <c r="D449" s="26" t="str">
        <f t="shared" si="91"/>
        <v>11062</v>
      </c>
      <c r="E449" s="2" t="str">
        <f t="shared" si="92"/>
        <v>9.</v>
      </c>
      <c r="F449" s="2" t="str">
        <f t="shared" si="93"/>
        <v>21</v>
      </c>
      <c r="G449" s="26" t="str">
        <f t="shared" si="94"/>
        <v>2191</v>
      </c>
      <c r="H449" t="str">
        <f t="shared" si="95"/>
        <v>Sokol Praha Vršovice D</v>
      </c>
      <c r="I449" s="2" t="str">
        <f t="shared" si="101"/>
        <v>-</v>
      </c>
      <c r="J449" t="str">
        <f t="shared" si="96"/>
        <v>Kbel.šach. reprezentace A</v>
      </c>
      <c r="K449" s="2" t="str">
        <f t="shared" si="97"/>
        <v>čt</v>
      </c>
      <c r="L449" s="5">
        <f t="shared" si="98"/>
        <v>43531</v>
      </c>
      <c r="M449" s="2" t="str">
        <f t="shared" si="99"/>
        <v>17.30</v>
      </c>
      <c r="N449">
        <f t="shared" si="102"/>
      </c>
      <c r="Q449" s="16" t="str">
        <f t="shared" si="103"/>
        <v>2019030711011</v>
      </c>
      <c r="S449" s="6">
        <f t="shared" si="104"/>
        <v>1</v>
      </c>
    </row>
    <row r="450" spans="1:19" ht="15">
      <c r="A450">
        <f>MATCH(TRUE,INDEX(vseut,$A449+1):posut,0)+$A449</f>
        <v>441</v>
      </c>
      <c r="B450">
        <f ca="1" t="shared" si="100"/>
        <v>441</v>
      </c>
      <c r="C450" s="26" t="str">
        <f t="shared" si="90"/>
        <v>11012</v>
      </c>
      <c r="D450" s="26" t="str">
        <f t="shared" si="91"/>
        <v>11001</v>
      </c>
      <c r="E450" s="2" t="str">
        <f t="shared" si="92"/>
        <v>9.</v>
      </c>
      <c r="F450" s="2" t="str">
        <f t="shared" si="93"/>
        <v>21</v>
      </c>
      <c r="G450" s="26" t="str">
        <f t="shared" si="94"/>
        <v>2194</v>
      </c>
      <c r="H450" t="str">
        <f t="shared" si="95"/>
        <v>ŠK Viktoria Žižkov C</v>
      </c>
      <c r="I450" s="2" t="str">
        <f t="shared" si="101"/>
        <v>-</v>
      </c>
      <c r="J450" t="str">
        <f t="shared" si="96"/>
        <v>TJ Bohemians Praha F</v>
      </c>
      <c r="K450" s="2" t="str">
        <f t="shared" si="97"/>
        <v>čt</v>
      </c>
      <c r="L450" s="5">
        <f t="shared" si="98"/>
        <v>43531</v>
      </c>
      <c r="M450" s="2" t="str">
        <f t="shared" si="99"/>
        <v>18.00</v>
      </c>
      <c r="N450">
        <f t="shared" si="102"/>
      </c>
      <c r="Q450" s="16" t="str">
        <f t="shared" si="103"/>
        <v>2019030711012</v>
      </c>
      <c r="S450" s="6">
        <f t="shared" si="104"/>
        <v>1</v>
      </c>
    </row>
    <row r="451" spans="1:19" ht="15">
      <c r="A451">
        <f>MATCH(TRUE,INDEX(vseut,$A450+1):posut,0)+$A450</f>
        <v>442</v>
      </c>
      <c r="B451">
        <f ca="1" t="shared" si="100"/>
        <v>442</v>
      </c>
      <c r="C451" s="26" t="str">
        <f t="shared" si="90"/>
        <v>11004</v>
      </c>
      <c r="D451" s="26" t="str">
        <f t="shared" si="91"/>
        <v>11016</v>
      </c>
      <c r="E451" s="2" t="str">
        <f t="shared" si="92"/>
        <v>9.</v>
      </c>
      <c r="F451" s="2" t="str">
        <f t="shared" si="93"/>
        <v>22</v>
      </c>
      <c r="G451" s="26" t="str">
        <f t="shared" si="94"/>
        <v>2292</v>
      </c>
      <c r="H451" t="str">
        <f t="shared" si="95"/>
        <v>ŠK DP Praha D - EA Hotels</v>
      </c>
      <c r="I451" s="2" t="str">
        <f t="shared" si="101"/>
        <v>-</v>
      </c>
      <c r="J451" t="str">
        <f t="shared" si="96"/>
        <v>ŠO Praga Praha B</v>
      </c>
      <c r="K451" s="2" t="str">
        <f t="shared" si="97"/>
        <v>čt</v>
      </c>
      <c r="L451" s="5">
        <f t="shared" si="98"/>
        <v>43531</v>
      </c>
      <c r="M451" s="2" t="str">
        <f t="shared" si="99"/>
        <v>18.00</v>
      </c>
      <c r="N451">
        <f t="shared" si="102"/>
      </c>
      <c r="Q451" s="16" t="str">
        <f t="shared" si="103"/>
        <v>2019030711004</v>
      </c>
      <c r="S451" s="6">
        <f t="shared" si="104"/>
        <v>1</v>
      </c>
    </row>
    <row r="452" spans="1:19" ht="15">
      <c r="A452">
        <f>MATCH(TRUE,INDEX(vseut,$A451+1):posut,0)+$A451</f>
        <v>443</v>
      </c>
      <c r="B452">
        <f ca="1" t="shared" si="100"/>
        <v>443</v>
      </c>
      <c r="C452" s="26" t="str">
        <f t="shared" si="90"/>
        <v>11063</v>
      </c>
      <c r="D452" s="26" t="str">
        <f t="shared" si="91"/>
        <v>11020</v>
      </c>
      <c r="E452" s="2" t="str">
        <f t="shared" si="92"/>
        <v>9.</v>
      </c>
      <c r="F452" s="2" t="str">
        <f t="shared" si="93"/>
        <v>32</v>
      </c>
      <c r="G452" s="26" t="str">
        <f t="shared" si="94"/>
        <v>3296</v>
      </c>
      <c r="H452" t="str">
        <f t="shared" si="95"/>
        <v>Šachový klub Praha 4 "B"</v>
      </c>
      <c r="I452" s="2" t="str">
        <f t="shared" si="101"/>
        <v>-</v>
      </c>
      <c r="J452" t="str">
        <f t="shared" si="96"/>
        <v>ŠK Mahrla C</v>
      </c>
      <c r="K452" s="2" t="str">
        <f t="shared" si="97"/>
        <v>čt</v>
      </c>
      <c r="L452" s="5">
        <f t="shared" si="98"/>
        <v>43531</v>
      </c>
      <c r="M452" s="2" t="str">
        <f t="shared" si="99"/>
        <v>18.00</v>
      </c>
      <c r="N452">
        <f t="shared" si="102"/>
      </c>
      <c r="Q452" s="16" t="str">
        <f t="shared" si="103"/>
        <v>2019030711063</v>
      </c>
      <c r="S452" s="6">
        <f t="shared" si="104"/>
        <v>1</v>
      </c>
    </row>
    <row r="453" spans="1:19" ht="15">
      <c r="A453">
        <f>MATCH(TRUE,INDEX(vseut,$A452+1):posut,0)+$A452</f>
        <v>444</v>
      </c>
      <c r="B453">
        <f ca="1" t="shared" si="100"/>
        <v>444</v>
      </c>
      <c r="C453" s="26" t="str">
        <f t="shared" si="90"/>
        <v>11032</v>
      </c>
      <c r="D453" s="26" t="str">
        <f t="shared" si="91"/>
        <v>11050</v>
      </c>
      <c r="E453" s="2" t="str">
        <f t="shared" si="92"/>
        <v>9.</v>
      </c>
      <c r="F453" s="2" t="str">
        <f t="shared" si="93"/>
        <v>33</v>
      </c>
      <c r="G453" s="26" t="str">
        <f t="shared" si="94"/>
        <v>3392</v>
      </c>
      <c r="H453" t="str">
        <f t="shared" si="95"/>
        <v>DDM Praha 6 C</v>
      </c>
      <c r="I453" s="2" t="str">
        <f t="shared" si="101"/>
        <v>-</v>
      </c>
      <c r="J453" t="str">
        <f t="shared" si="96"/>
        <v>Unichess G</v>
      </c>
      <c r="K453" s="2" t="str">
        <f t="shared" si="97"/>
        <v>čt</v>
      </c>
      <c r="L453" s="5">
        <f t="shared" si="98"/>
        <v>43531</v>
      </c>
      <c r="M453" s="2" t="str">
        <f t="shared" si="99"/>
        <v>18.00</v>
      </c>
      <c r="N453">
        <f t="shared" si="102"/>
      </c>
      <c r="Q453" s="16" t="str">
        <f t="shared" si="103"/>
        <v>2019030711032</v>
      </c>
      <c r="S453" s="6">
        <f t="shared" si="104"/>
        <v>1</v>
      </c>
    </row>
    <row r="454" spans="1:19" ht="15">
      <c r="A454">
        <f>MATCH(TRUE,INDEX(vseut,$A453+1):posut,0)+$A453</f>
        <v>445</v>
      </c>
      <c r="B454">
        <f ca="1" t="shared" si="100"/>
        <v>445</v>
      </c>
      <c r="C454" s="26" t="str">
        <f t="shared" si="90"/>
        <v>11053</v>
      </c>
      <c r="D454" s="26" t="str">
        <f t="shared" si="91"/>
        <v>11002</v>
      </c>
      <c r="E454" s="2" t="str">
        <f t="shared" si="92"/>
        <v>9.</v>
      </c>
      <c r="F454" s="2" t="str">
        <f t="shared" si="93"/>
        <v>33</v>
      </c>
      <c r="G454" s="26" t="str">
        <f t="shared" si="94"/>
        <v>3393</v>
      </c>
      <c r="H454" t="str">
        <f t="shared" si="95"/>
        <v>SK Lokomotiva Radlice C</v>
      </c>
      <c r="I454" s="2" t="str">
        <f t="shared" si="101"/>
        <v>-</v>
      </c>
      <c r="J454" t="str">
        <f t="shared" si="96"/>
        <v>ŠK Sokol Vyšehrad I</v>
      </c>
      <c r="K454" s="2" t="str">
        <f t="shared" si="97"/>
        <v>čt</v>
      </c>
      <c r="L454" s="5">
        <f t="shared" si="98"/>
        <v>43531</v>
      </c>
      <c r="M454" s="2" t="str">
        <f t="shared" si="99"/>
        <v>18.00</v>
      </c>
      <c r="N454">
        <f t="shared" si="102"/>
      </c>
      <c r="Q454" s="16" t="str">
        <f t="shared" si="103"/>
        <v>2019030711053</v>
      </c>
      <c r="S454" s="6">
        <f t="shared" si="104"/>
        <v>1</v>
      </c>
    </row>
    <row r="455" spans="1:19" ht="15">
      <c r="A455">
        <f>MATCH(TRUE,INDEX(vseut,$A454+1):posut,0)+$A454</f>
        <v>446</v>
      </c>
      <c r="B455">
        <f ca="1" t="shared" si="100"/>
        <v>446</v>
      </c>
      <c r="C455" s="26" t="str">
        <f t="shared" si="90"/>
        <v>11028</v>
      </c>
      <c r="D455" s="26" t="str">
        <f t="shared" si="91"/>
        <v>11013</v>
      </c>
      <c r="E455" s="2" t="str">
        <f t="shared" si="92"/>
        <v>9.</v>
      </c>
      <c r="F455" s="2" t="str">
        <f t="shared" si="93"/>
        <v>34</v>
      </c>
      <c r="G455" s="26" t="str">
        <f t="shared" si="94"/>
        <v>3492</v>
      </c>
      <c r="H455" t="str">
        <f t="shared" si="95"/>
        <v>GROP - E</v>
      </c>
      <c r="I455" s="2" t="str">
        <f t="shared" si="101"/>
        <v>-</v>
      </c>
      <c r="J455" t="str">
        <f t="shared" si="96"/>
        <v>ŠK Teplárna Malešice</v>
      </c>
      <c r="K455" s="2" t="str">
        <f t="shared" si="97"/>
        <v>čt</v>
      </c>
      <c r="L455" s="5">
        <f t="shared" si="98"/>
        <v>43531</v>
      </c>
      <c r="M455" s="2" t="str">
        <f t="shared" si="99"/>
        <v>18.00</v>
      </c>
      <c r="N455">
        <f t="shared" si="102"/>
      </c>
      <c r="Q455" s="16" t="str">
        <f t="shared" si="103"/>
        <v>2019030711028</v>
      </c>
      <c r="S455" s="6">
        <f t="shared" si="104"/>
        <v>1</v>
      </c>
    </row>
    <row r="456" spans="1:19" ht="15">
      <c r="A456">
        <f>MATCH(TRUE,INDEX(vseut,$A455+1):posut,0)+$A455</f>
        <v>447</v>
      </c>
      <c r="B456">
        <f ca="1" t="shared" si="100"/>
        <v>447</v>
      </c>
      <c r="C456" s="26" t="str">
        <f t="shared" si="90"/>
        <v>11002</v>
      </c>
      <c r="D456" s="26" t="str">
        <f t="shared" si="91"/>
        <v>11022</v>
      </c>
      <c r="E456" s="2" t="str">
        <f t="shared" si="92"/>
        <v>9.</v>
      </c>
      <c r="F456" s="2" t="str">
        <f t="shared" si="93"/>
        <v>22</v>
      </c>
      <c r="G456" s="26" t="str">
        <f t="shared" si="94"/>
        <v>2295</v>
      </c>
      <c r="H456" t="str">
        <f t="shared" si="95"/>
        <v>ŠK Sokol Vyšehrad H</v>
      </c>
      <c r="I456" s="2" t="str">
        <f t="shared" si="101"/>
        <v>-</v>
      </c>
      <c r="J456" t="str">
        <f t="shared" si="96"/>
        <v>SK Rapid Praha A</v>
      </c>
      <c r="K456" s="2" t="str">
        <f t="shared" si="97"/>
        <v>pá</v>
      </c>
      <c r="L456" s="5">
        <f t="shared" si="98"/>
        <v>43532</v>
      </c>
      <c r="M456" s="2" t="str">
        <f t="shared" si="99"/>
        <v>18.00</v>
      </c>
      <c r="N456">
        <f t="shared" si="102"/>
      </c>
      <c r="Q456" s="16" t="str">
        <f t="shared" si="103"/>
        <v>2019030811002</v>
      </c>
      <c r="S456" s="6">
        <f t="shared" si="104"/>
        <v>1</v>
      </c>
    </row>
    <row r="457" spans="1:19" ht="15">
      <c r="A457">
        <f>MATCH(TRUE,INDEX(vseut,$A456+1):posut,0)+$A456</f>
        <v>448</v>
      </c>
      <c r="B457">
        <f ca="1" t="shared" si="100"/>
        <v>448</v>
      </c>
      <c r="C457" s="26" t="str">
        <f t="shared" si="90"/>
        <v>11061</v>
      </c>
      <c r="D457" s="26" t="str">
        <f t="shared" si="91"/>
        <v>11051</v>
      </c>
      <c r="E457" s="2" t="str">
        <f t="shared" si="92"/>
        <v>9.</v>
      </c>
      <c r="F457" s="2" t="str">
        <f t="shared" si="93"/>
        <v>32</v>
      </c>
      <c r="G457" s="26" t="str">
        <f t="shared" si="94"/>
        <v>3295</v>
      </c>
      <c r="H457" t="str">
        <f t="shared" si="95"/>
        <v>Sokol Nebušice</v>
      </c>
      <c r="I457" s="2" t="str">
        <f t="shared" si="101"/>
        <v>-</v>
      </c>
      <c r="J457" t="str">
        <f t="shared" si="96"/>
        <v>Šachový klub Bohnice - B</v>
      </c>
      <c r="K457" s="2" t="str">
        <f t="shared" si="97"/>
        <v>pá</v>
      </c>
      <c r="L457" s="5">
        <f t="shared" si="98"/>
        <v>43532</v>
      </c>
      <c r="M457" s="2" t="str">
        <f t="shared" si="99"/>
        <v>18.00</v>
      </c>
      <c r="N457">
        <f t="shared" si="102"/>
      </c>
      <c r="Q457" s="16" t="str">
        <f t="shared" si="103"/>
        <v>2019030811061</v>
      </c>
      <c r="S457" s="6">
        <f t="shared" si="104"/>
        <v>1</v>
      </c>
    </row>
    <row r="458" spans="1:19" ht="15">
      <c r="A458">
        <f>MATCH(TRUE,INDEX(vseut,$A457+1):posut,0)+$A457</f>
        <v>449</v>
      </c>
      <c r="B458">
        <f ca="1" t="shared" si="100"/>
        <v>449</v>
      </c>
      <c r="C458" s="26" t="str">
        <f aca="true" t="shared" si="105" ref="C458:C521">IF(ISNUMBER(A458),INDEX(doddil,A458),"")</f>
        <v>11054</v>
      </c>
      <c r="D458" s="26" t="str">
        <f aca="true" t="shared" si="106" ref="D458:D521">IF(ISNUMBER(A458),INDEX(hoddil,A458),"")</f>
        <v>11055</v>
      </c>
      <c r="E458" s="2" t="str">
        <f aca="true" t="shared" si="107" ref="E458:E521">IF(ISNUMBER($A458),INDEX(koloc,$A458),"")</f>
        <v>9.</v>
      </c>
      <c r="F458" s="2" t="str">
        <f aca="true" t="shared" si="108" ref="F458:F521">IF(ISNUMBER(A458),INDEX(skupic,A458),"")</f>
        <v>34</v>
      </c>
      <c r="G458" s="26" t="str">
        <f aca="true" t="shared" si="109" ref="G458:G521">IF(ISNUMBER(A458),INDEX(idut,A458),"")</f>
        <v>3495</v>
      </c>
      <c r="H458" t="str">
        <f aca="true" t="shared" si="110" ref="H458:H521">IF(ISNUMBER(A458),INDEX(doma,A458),"")</f>
        <v>SK Újezd nad Lesy</v>
      </c>
      <c r="I458" s="2" t="str">
        <f t="shared" si="101"/>
        <v>-</v>
      </c>
      <c r="J458" t="str">
        <f aca="true" t="shared" si="111" ref="J458:J521">IF(ISNUMBER(A458),INDEX(venku,A458),"")</f>
        <v>Dukla E</v>
      </c>
      <c r="K458" s="2" t="str">
        <f aca="true" t="shared" si="112" ref="K458:K521">IF(ISNUMBER(A458),INDEX(hraden,A458),"")</f>
        <v>pá</v>
      </c>
      <c r="L458" s="5">
        <f aca="true" t="shared" si="113" ref="L458:L521">IF(ISNUMBER(A458),INDEX(kaldat,A458),"")</f>
        <v>43532</v>
      </c>
      <c r="M458" s="2" t="str">
        <f aca="true" t="shared" si="114" ref="M458:M521">IF(ISNUMBER(A458),INDEX(hracas,A458),"")</f>
        <v>17.45</v>
      </c>
      <c r="N458">
        <f t="shared" si="102"/>
      </c>
      <c r="Q458" s="16" t="str">
        <f t="shared" si="103"/>
        <v>2019030811054</v>
      </c>
      <c r="S458" s="6">
        <f t="shared" si="104"/>
        <v>1</v>
      </c>
    </row>
    <row r="459" spans="1:19" ht="15">
      <c r="A459">
        <f>MATCH(TRUE,INDEX(vseut,$A458+1):posut,0)+$A458</f>
        <v>450</v>
      </c>
      <c r="B459">
        <f aca="true" ca="1" t="shared" si="115" ref="B459:B522">IF(ISNUMBER($A459),OFFSET($B459,-1,0)+1,"")</f>
        <v>450</v>
      </c>
      <c r="C459" s="26" t="str">
        <f t="shared" si="105"/>
        <v>11012</v>
      </c>
      <c r="D459" s="26" t="str">
        <f t="shared" si="106"/>
        <v>11010</v>
      </c>
      <c r="E459" s="2" t="str">
        <f t="shared" si="107"/>
        <v>10.</v>
      </c>
      <c r="F459" s="2" t="str">
        <f t="shared" si="108"/>
        <v>01</v>
      </c>
      <c r="G459" s="26" t="str">
        <f t="shared" si="109"/>
        <v>01104</v>
      </c>
      <c r="H459" t="str">
        <f t="shared" si="110"/>
        <v>ŠK Viktoria Žižkov A</v>
      </c>
      <c r="I459" s="2" t="str">
        <f aca="true" t="shared" si="116" ref="I459:I522">IF(ISNUMBER(A459),"-","")</f>
        <v>-</v>
      </c>
      <c r="J459" t="str">
        <f t="shared" si="111"/>
        <v>ŠK Loko Praha A</v>
      </c>
      <c r="K459" s="2" t="str">
        <f t="shared" si="112"/>
        <v>po</v>
      </c>
      <c r="L459" s="5">
        <f t="shared" si="113"/>
        <v>43535</v>
      </c>
      <c r="M459" s="2" t="str">
        <f t="shared" si="114"/>
        <v>18.00</v>
      </c>
      <c r="N459" t="str">
        <f aca="true" t="shared" si="117" ref="N459:N522">IF(AND(ISNUMBER(A459),OR($F459="01",$F459="11",$F459="12",S459&gt;1)),"ano","")</f>
        <v>ano</v>
      </c>
      <c r="Q459" s="16" t="str">
        <f aca="true" t="shared" si="118" ref="Q459:Q522">TEXT(L459,"rrrrmmdd")&amp;C459</f>
        <v>2019031111012</v>
      </c>
      <c r="S459" s="6">
        <f aca="true" t="shared" si="119" ref="S459:S522">COUNTIF($Q$10:$Q$582,Q459)</f>
        <v>1</v>
      </c>
    </row>
    <row r="460" spans="1:19" ht="15">
      <c r="A460">
        <f>MATCH(TRUE,INDEX(vseut,$A459+1):posut,0)+$A459</f>
        <v>451</v>
      </c>
      <c r="B460">
        <f ca="1" t="shared" si="115"/>
        <v>451</v>
      </c>
      <c r="C460" s="26" t="str">
        <f t="shared" si="105"/>
        <v>11055</v>
      </c>
      <c r="D460" s="26" t="str">
        <f t="shared" si="106"/>
        <v>11002</v>
      </c>
      <c r="E460" s="2" t="str">
        <f t="shared" si="107"/>
        <v>10.</v>
      </c>
      <c r="F460" s="2" t="str">
        <f t="shared" si="108"/>
        <v>11</v>
      </c>
      <c r="G460" s="26" t="str">
        <f t="shared" si="109"/>
        <v>11104</v>
      </c>
      <c r="H460" t="str">
        <f t="shared" si="110"/>
        <v>Dukla D</v>
      </c>
      <c r="I460" s="2" t="str">
        <f t="shared" si="116"/>
        <v>-</v>
      </c>
      <c r="J460" t="str">
        <f t="shared" si="111"/>
        <v>ŠK Sokol Vyšehrad D</v>
      </c>
      <c r="K460" s="2" t="str">
        <f t="shared" si="112"/>
        <v>po</v>
      </c>
      <c r="L460" s="5">
        <f t="shared" si="113"/>
        <v>43535</v>
      </c>
      <c r="M460" s="2" t="str">
        <f t="shared" si="114"/>
        <v>18.00</v>
      </c>
      <c r="N460" t="str">
        <f t="shared" si="117"/>
        <v>ano</v>
      </c>
      <c r="Q460" s="16" t="str">
        <f t="shared" si="118"/>
        <v>2019031111055</v>
      </c>
      <c r="S460" s="6">
        <f t="shared" si="119"/>
        <v>1</v>
      </c>
    </row>
    <row r="461" spans="1:19" ht="15">
      <c r="A461">
        <f>MATCH(TRUE,INDEX(vseut,$A460+1):posut,0)+$A460</f>
        <v>452</v>
      </c>
      <c r="B461">
        <f ca="1" t="shared" si="115"/>
        <v>452</v>
      </c>
      <c r="C461" s="26" t="str">
        <f t="shared" si="105"/>
        <v>11002</v>
      </c>
      <c r="D461" s="26" t="str">
        <f t="shared" si="106"/>
        <v>11028</v>
      </c>
      <c r="E461" s="2" t="str">
        <f t="shared" si="107"/>
        <v>10.</v>
      </c>
      <c r="F461" s="2" t="str">
        <f t="shared" si="108"/>
        <v>12</v>
      </c>
      <c r="G461" s="26" t="str">
        <f t="shared" si="109"/>
        <v>12106</v>
      </c>
      <c r="H461" t="str">
        <f t="shared" si="110"/>
        <v>ŠK Sokol Vyšehrad F</v>
      </c>
      <c r="I461" s="2" t="str">
        <f t="shared" si="116"/>
        <v>-</v>
      </c>
      <c r="J461" t="str">
        <f t="shared" si="111"/>
        <v>GROP Classical Chess</v>
      </c>
      <c r="K461" s="2" t="str">
        <f t="shared" si="112"/>
        <v>po</v>
      </c>
      <c r="L461" s="5">
        <f t="shared" si="113"/>
        <v>43535</v>
      </c>
      <c r="M461" s="2" t="str">
        <f t="shared" si="114"/>
        <v>18.00</v>
      </c>
      <c r="N461" t="str">
        <f t="shared" si="117"/>
        <v>ano</v>
      </c>
      <c r="Q461" s="16" t="str">
        <f t="shared" si="118"/>
        <v>2019031111002</v>
      </c>
      <c r="S461" s="6">
        <f t="shared" si="119"/>
        <v>1</v>
      </c>
    </row>
    <row r="462" spans="1:19" ht="15">
      <c r="A462">
        <f>MATCH(TRUE,INDEX(vseut,$A461+1):posut,0)+$A461</f>
        <v>453</v>
      </c>
      <c r="B462">
        <f ca="1" t="shared" si="115"/>
        <v>453</v>
      </c>
      <c r="C462" s="26" t="str">
        <f t="shared" si="105"/>
        <v>11022</v>
      </c>
      <c r="D462" s="26" t="str">
        <f t="shared" si="106"/>
        <v>11050</v>
      </c>
      <c r="E462" s="2" t="str">
        <f t="shared" si="107"/>
        <v>10.</v>
      </c>
      <c r="F462" s="2" t="str">
        <f t="shared" si="108"/>
        <v>22</v>
      </c>
      <c r="G462" s="26" t="str">
        <f t="shared" si="109"/>
        <v>22102</v>
      </c>
      <c r="H462" t="str">
        <f t="shared" si="110"/>
        <v>SK Rapid Praha A</v>
      </c>
      <c r="I462" s="2" t="str">
        <f t="shared" si="116"/>
        <v>-</v>
      </c>
      <c r="J462" t="str">
        <f t="shared" si="111"/>
        <v>Unichess E</v>
      </c>
      <c r="K462" s="2" t="str">
        <f t="shared" si="112"/>
        <v>po</v>
      </c>
      <c r="L462" s="5">
        <f t="shared" si="113"/>
        <v>43535</v>
      </c>
      <c r="M462" s="2" t="str">
        <f t="shared" si="114"/>
        <v>17.45</v>
      </c>
      <c r="N462">
        <f t="shared" si="117"/>
      </c>
      <c r="Q462" s="16" t="str">
        <f t="shared" si="118"/>
        <v>2019031111022</v>
      </c>
      <c r="S462" s="6">
        <f t="shared" si="119"/>
        <v>1</v>
      </c>
    </row>
    <row r="463" spans="1:19" ht="15">
      <c r="A463">
        <f>MATCH(TRUE,INDEX(vseut,$A462+1):posut,0)+$A462</f>
        <v>454</v>
      </c>
      <c r="B463">
        <f ca="1" t="shared" si="115"/>
        <v>454</v>
      </c>
      <c r="C463" s="26" t="str">
        <f t="shared" si="105"/>
        <v>11001</v>
      </c>
      <c r="D463" s="26" t="str">
        <f t="shared" si="106"/>
        <v>11055</v>
      </c>
      <c r="E463" s="2" t="str">
        <f t="shared" si="107"/>
        <v>10.</v>
      </c>
      <c r="F463" s="2" t="str">
        <f t="shared" si="108"/>
        <v>31</v>
      </c>
      <c r="G463" s="26" t="str">
        <f t="shared" si="109"/>
        <v>31106</v>
      </c>
      <c r="H463" t="str">
        <f t="shared" si="110"/>
        <v>TJ Bohemians Praha H</v>
      </c>
      <c r="I463" s="2" t="str">
        <f t="shared" si="116"/>
        <v>-</v>
      </c>
      <c r="J463" t="str">
        <f t="shared" si="111"/>
        <v>Dukla G</v>
      </c>
      <c r="K463" s="2" t="str">
        <f t="shared" si="112"/>
        <v>po</v>
      </c>
      <c r="L463" s="5">
        <f t="shared" si="113"/>
        <v>43535</v>
      </c>
      <c r="M463" s="2" t="str">
        <f t="shared" si="114"/>
        <v>18.00</v>
      </c>
      <c r="N463">
        <f t="shared" si="117"/>
      </c>
      <c r="Q463" s="16" t="str">
        <f t="shared" si="118"/>
        <v>2019031111001</v>
      </c>
      <c r="S463" s="6">
        <f t="shared" si="119"/>
        <v>1</v>
      </c>
    </row>
    <row r="464" spans="1:19" ht="15">
      <c r="A464">
        <f>MATCH(TRUE,INDEX(vseut,$A463+1):posut,0)+$A463</f>
        <v>455</v>
      </c>
      <c r="B464">
        <f ca="1" t="shared" si="115"/>
        <v>455</v>
      </c>
      <c r="C464" s="26" t="str">
        <f t="shared" si="105"/>
        <v>11015</v>
      </c>
      <c r="D464" s="26" t="str">
        <f t="shared" si="106"/>
        <v>11058</v>
      </c>
      <c r="E464" s="2" t="str">
        <f t="shared" si="107"/>
        <v>10.</v>
      </c>
      <c r="F464" s="2" t="str">
        <f t="shared" si="108"/>
        <v>31</v>
      </c>
      <c r="G464" s="26" t="str">
        <f t="shared" si="109"/>
        <v>31105</v>
      </c>
      <c r="H464" t="str">
        <f t="shared" si="110"/>
        <v>TJ Kobylisy F</v>
      </c>
      <c r="I464" s="2" t="str">
        <f t="shared" si="116"/>
        <v>-</v>
      </c>
      <c r="J464" t="str">
        <f t="shared" si="111"/>
        <v>ŠK Mlejn A</v>
      </c>
      <c r="K464" s="2" t="str">
        <f t="shared" si="112"/>
        <v>po</v>
      </c>
      <c r="L464" s="5">
        <f t="shared" si="113"/>
        <v>43535</v>
      </c>
      <c r="M464" s="2" t="str">
        <f t="shared" si="114"/>
        <v>18.00</v>
      </c>
      <c r="N464">
        <f t="shared" si="117"/>
      </c>
      <c r="Q464" s="16" t="str">
        <f t="shared" si="118"/>
        <v>2019031111015</v>
      </c>
      <c r="S464" s="6">
        <f t="shared" si="119"/>
        <v>1</v>
      </c>
    </row>
    <row r="465" spans="1:19" ht="15">
      <c r="A465">
        <f>MATCH(TRUE,INDEX(vseut,$A464+1):posut,0)+$A464</f>
        <v>456</v>
      </c>
      <c r="B465">
        <f ca="1" t="shared" si="115"/>
        <v>456</v>
      </c>
      <c r="C465" s="26" t="str">
        <f t="shared" si="105"/>
        <v>11004</v>
      </c>
      <c r="D465" s="26" t="str">
        <f t="shared" si="106"/>
        <v>11053</v>
      </c>
      <c r="E465" s="2" t="str">
        <f t="shared" si="107"/>
        <v>10.</v>
      </c>
      <c r="F465" s="2" t="str">
        <f t="shared" si="108"/>
        <v>32</v>
      </c>
      <c r="G465" s="26" t="str">
        <f t="shared" si="109"/>
        <v>32104</v>
      </c>
      <c r="H465" t="str">
        <f t="shared" si="110"/>
        <v>ŠK DP Praha H - PORG</v>
      </c>
      <c r="I465" s="2" t="str">
        <f t="shared" si="116"/>
        <v>-</v>
      </c>
      <c r="J465" t="str">
        <f t="shared" si="111"/>
        <v>SK Lokomotiva Radlice B</v>
      </c>
      <c r="K465" s="2" t="str">
        <f t="shared" si="112"/>
        <v>po</v>
      </c>
      <c r="L465" s="5">
        <f t="shared" si="113"/>
        <v>43535</v>
      </c>
      <c r="M465" s="2" t="str">
        <f t="shared" si="114"/>
        <v>17.30</v>
      </c>
      <c r="N465" t="str">
        <f t="shared" si="117"/>
        <v>ano</v>
      </c>
      <c r="Q465" s="16" t="str">
        <f t="shared" si="118"/>
        <v>2019031111004</v>
      </c>
      <c r="S465" s="6">
        <f t="shared" si="119"/>
        <v>2</v>
      </c>
    </row>
    <row r="466" spans="1:19" ht="15">
      <c r="A466">
        <f>MATCH(TRUE,INDEX(vseut,$A465+1):posut,0)+$A465</f>
        <v>457</v>
      </c>
      <c r="B466">
        <f ca="1" t="shared" si="115"/>
        <v>457</v>
      </c>
      <c r="C466" s="26" t="str">
        <f t="shared" si="105"/>
        <v>11004</v>
      </c>
      <c r="D466" s="26" t="str">
        <f t="shared" si="106"/>
        <v>11006</v>
      </c>
      <c r="E466" s="2" t="str">
        <f t="shared" si="107"/>
        <v>10.</v>
      </c>
      <c r="F466" s="2" t="str">
        <f t="shared" si="108"/>
        <v>34</v>
      </c>
      <c r="G466" s="26" t="str">
        <f t="shared" si="109"/>
        <v>34104</v>
      </c>
      <c r="H466" t="str">
        <f t="shared" si="110"/>
        <v>ŠK DP Praha F</v>
      </c>
      <c r="I466" s="2" t="str">
        <f t="shared" si="116"/>
        <v>-</v>
      </c>
      <c r="J466" t="str">
        <f t="shared" si="111"/>
        <v>TJ Pankrác G</v>
      </c>
      <c r="K466" s="2" t="str">
        <f t="shared" si="112"/>
        <v>po</v>
      </c>
      <c r="L466" s="5">
        <f t="shared" si="113"/>
        <v>43535</v>
      </c>
      <c r="M466" s="2" t="str">
        <f t="shared" si="114"/>
        <v>17.30</v>
      </c>
      <c r="N466" t="str">
        <f t="shared" si="117"/>
        <v>ano</v>
      </c>
      <c r="Q466" s="16" t="str">
        <f t="shared" si="118"/>
        <v>2019031111004</v>
      </c>
      <c r="S466" s="6">
        <f t="shared" si="119"/>
        <v>2</v>
      </c>
    </row>
    <row r="467" spans="1:19" ht="15">
      <c r="A467">
        <f>MATCH(TRUE,INDEX(vseut,$A466+1):posut,0)+$A466</f>
        <v>458</v>
      </c>
      <c r="B467">
        <f ca="1" t="shared" si="115"/>
        <v>458</v>
      </c>
      <c r="C467" s="26" t="str">
        <f t="shared" si="105"/>
        <v>11011</v>
      </c>
      <c r="D467" s="26" t="str">
        <f t="shared" si="106"/>
        <v>11015</v>
      </c>
      <c r="E467" s="2" t="str">
        <f t="shared" si="107"/>
        <v>10.</v>
      </c>
      <c r="F467" s="2" t="str">
        <f t="shared" si="108"/>
        <v>11</v>
      </c>
      <c r="G467" s="26" t="str">
        <f t="shared" si="109"/>
        <v>11106</v>
      </c>
      <c r="H467" t="str">
        <f t="shared" si="110"/>
        <v>Sokol Praha Vršovice C</v>
      </c>
      <c r="I467" s="2" t="str">
        <f t="shared" si="116"/>
        <v>-</v>
      </c>
      <c r="J467" t="str">
        <f t="shared" si="111"/>
        <v>TJ Kobylisy E</v>
      </c>
      <c r="K467" s="2" t="str">
        <f t="shared" si="112"/>
        <v>út</v>
      </c>
      <c r="L467" s="5">
        <f t="shared" si="113"/>
        <v>43536</v>
      </c>
      <c r="M467" s="2" t="str">
        <f t="shared" si="114"/>
        <v>17.30</v>
      </c>
      <c r="N467" t="str">
        <f t="shared" si="117"/>
        <v>ano</v>
      </c>
      <c r="Q467" s="16" t="str">
        <f t="shared" si="118"/>
        <v>2019031211011</v>
      </c>
      <c r="S467" s="6">
        <f t="shared" si="119"/>
        <v>2</v>
      </c>
    </row>
    <row r="468" spans="1:19" ht="15">
      <c r="A468">
        <f>MATCH(TRUE,INDEX(vseut,$A467+1):posut,0)+$A467</f>
        <v>459</v>
      </c>
      <c r="B468">
        <f ca="1" t="shared" si="115"/>
        <v>459</v>
      </c>
      <c r="C468" s="26" t="str">
        <f t="shared" si="105"/>
        <v>11029</v>
      </c>
      <c r="D468" s="26" t="str">
        <f t="shared" si="106"/>
        <v>11001</v>
      </c>
      <c r="E468" s="2" t="str">
        <f t="shared" si="107"/>
        <v>10.</v>
      </c>
      <c r="F468" s="2" t="str">
        <f t="shared" si="108"/>
        <v>11</v>
      </c>
      <c r="G468" s="26" t="str">
        <f t="shared" si="109"/>
        <v>11102</v>
      </c>
      <c r="H468" t="str">
        <f t="shared" si="110"/>
        <v>ŠK Smíchov A</v>
      </c>
      <c r="I468" s="2" t="str">
        <f t="shared" si="116"/>
        <v>-</v>
      </c>
      <c r="J468" t="str">
        <f t="shared" si="111"/>
        <v>TJ Bohemians Praha E</v>
      </c>
      <c r="K468" s="2" t="str">
        <f t="shared" si="112"/>
        <v>út</v>
      </c>
      <c r="L468" s="5">
        <f t="shared" si="113"/>
        <v>43536</v>
      </c>
      <c r="M468" s="2" t="str">
        <f t="shared" si="114"/>
        <v>18.00</v>
      </c>
      <c r="N468" t="str">
        <f t="shared" si="117"/>
        <v>ano</v>
      </c>
      <c r="Q468" s="16" t="str">
        <f t="shared" si="118"/>
        <v>2019031211029</v>
      </c>
      <c r="S468" s="6">
        <f t="shared" si="119"/>
        <v>1</v>
      </c>
    </row>
    <row r="469" spans="1:19" ht="15">
      <c r="A469">
        <f>MATCH(TRUE,INDEX(vseut,$A468+1):posut,0)+$A468</f>
        <v>460</v>
      </c>
      <c r="B469">
        <f ca="1" t="shared" si="115"/>
        <v>460</v>
      </c>
      <c r="C469" s="26" t="str">
        <f t="shared" si="105"/>
        <v>11002</v>
      </c>
      <c r="D469" s="26" t="str">
        <f t="shared" si="106"/>
        <v>11020</v>
      </c>
      <c r="E469" s="2" t="str">
        <f t="shared" si="107"/>
        <v>10.</v>
      </c>
      <c r="F469" s="2" t="str">
        <f t="shared" si="108"/>
        <v>11</v>
      </c>
      <c r="G469" s="26" t="str">
        <f t="shared" si="109"/>
        <v>11101</v>
      </c>
      <c r="H469" t="str">
        <f t="shared" si="110"/>
        <v>ŠK Sokol Vyšehrad E</v>
      </c>
      <c r="I469" s="2" t="str">
        <f t="shared" si="116"/>
        <v>-</v>
      </c>
      <c r="J469" t="str">
        <f t="shared" si="111"/>
        <v>ŠK Mahrla B</v>
      </c>
      <c r="K469" s="2" t="str">
        <f t="shared" si="112"/>
        <v>út</v>
      </c>
      <c r="L469" s="5">
        <f t="shared" si="113"/>
        <v>43536</v>
      </c>
      <c r="M469" s="2" t="str">
        <f t="shared" si="114"/>
        <v>18.00</v>
      </c>
      <c r="N469" t="str">
        <f t="shared" si="117"/>
        <v>ano</v>
      </c>
      <c r="Q469" s="16" t="str">
        <f t="shared" si="118"/>
        <v>2019031211002</v>
      </c>
      <c r="S469" s="6">
        <f t="shared" si="119"/>
        <v>1</v>
      </c>
    </row>
    <row r="470" spans="1:19" ht="15">
      <c r="A470">
        <f>MATCH(TRUE,INDEX(vseut,$A469+1):posut,0)+$A469</f>
        <v>461</v>
      </c>
      <c r="B470">
        <f ca="1" t="shared" si="115"/>
        <v>461</v>
      </c>
      <c r="C470" s="26" t="str">
        <f t="shared" si="105"/>
        <v>11016</v>
      </c>
      <c r="D470" s="26" t="str">
        <f t="shared" si="106"/>
        <v>11015</v>
      </c>
      <c r="E470" s="2" t="str">
        <f t="shared" si="107"/>
        <v>10.</v>
      </c>
      <c r="F470" s="2" t="str">
        <f t="shared" si="108"/>
        <v>11</v>
      </c>
      <c r="G470" s="26" t="str">
        <f t="shared" si="109"/>
        <v>11105</v>
      </c>
      <c r="H470" t="str">
        <f t="shared" si="110"/>
        <v>ŠO Praga Praha A</v>
      </c>
      <c r="I470" s="2" t="str">
        <f t="shared" si="116"/>
        <v>-</v>
      </c>
      <c r="J470" t="str">
        <f t="shared" si="111"/>
        <v>TJ Kobylisy C</v>
      </c>
      <c r="K470" s="2" t="str">
        <f t="shared" si="112"/>
        <v>út</v>
      </c>
      <c r="L470" s="5">
        <f t="shared" si="113"/>
        <v>43536</v>
      </c>
      <c r="M470" s="2" t="str">
        <f t="shared" si="114"/>
        <v>18.00</v>
      </c>
      <c r="N470" t="str">
        <f t="shared" si="117"/>
        <v>ano</v>
      </c>
      <c r="Q470" s="16" t="str">
        <f t="shared" si="118"/>
        <v>2019031211016</v>
      </c>
      <c r="S470" s="6">
        <f t="shared" si="119"/>
        <v>1</v>
      </c>
    </row>
    <row r="471" spans="1:19" ht="15">
      <c r="A471">
        <f>MATCH(TRUE,INDEX(vseut,$A470+1):posut,0)+$A470</f>
        <v>462</v>
      </c>
      <c r="B471">
        <f ca="1" t="shared" si="115"/>
        <v>462</v>
      </c>
      <c r="C471" s="26" t="str">
        <f t="shared" si="105"/>
        <v>11001</v>
      </c>
      <c r="D471" s="26" t="str">
        <f t="shared" si="106"/>
        <v>11055</v>
      </c>
      <c r="E471" s="2" t="str">
        <f t="shared" si="107"/>
        <v>10.</v>
      </c>
      <c r="F471" s="2" t="str">
        <f t="shared" si="108"/>
        <v>12</v>
      </c>
      <c r="G471" s="26" t="str">
        <f t="shared" si="109"/>
        <v>12105</v>
      </c>
      <c r="H471" t="str">
        <f t="shared" si="110"/>
        <v>TJ Bohemians Praha D</v>
      </c>
      <c r="I471" s="2" t="str">
        <f t="shared" si="116"/>
        <v>-</v>
      </c>
      <c r="J471" t="str">
        <f t="shared" si="111"/>
        <v>Dukla C</v>
      </c>
      <c r="K471" s="2" t="str">
        <f t="shared" si="112"/>
        <v>út</v>
      </c>
      <c r="L471" s="5">
        <f t="shared" si="113"/>
        <v>43536</v>
      </c>
      <c r="M471" s="2" t="str">
        <f t="shared" si="114"/>
        <v>18.00</v>
      </c>
      <c r="N471" t="str">
        <f t="shared" si="117"/>
        <v>ano</v>
      </c>
      <c r="Q471" s="16" t="str">
        <f t="shared" si="118"/>
        <v>2019031211001</v>
      </c>
      <c r="S471" s="6">
        <f t="shared" si="119"/>
        <v>1</v>
      </c>
    </row>
    <row r="472" spans="1:19" ht="15">
      <c r="A472">
        <f>MATCH(TRUE,INDEX(vseut,$A471+1):posut,0)+$A471</f>
        <v>463</v>
      </c>
      <c r="B472">
        <f ca="1" t="shared" si="115"/>
        <v>463</v>
      </c>
      <c r="C472" s="26" t="str">
        <f t="shared" si="105"/>
        <v>11006</v>
      </c>
      <c r="D472" s="26" t="str">
        <f t="shared" si="106"/>
        <v>11002</v>
      </c>
      <c r="E472" s="2" t="str">
        <f t="shared" si="107"/>
        <v>10.</v>
      </c>
      <c r="F472" s="2" t="str">
        <f t="shared" si="108"/>
        <v>21</v>
      </c>
      <c r="G472" s="26" t="str">
        <f t="shared" si="109"/>
        <v>21102</v>
      </c>
      <c r="H472" t="str">
        <f t="shared" si="110"/>
        <v>TJ Pankrác F</v>
      </c>
      <c r="I472" s="2" t="str">
        <f t="shared" si="116"/>
        <v>-</v>
      </c>
      <c r="J472" t="str">
        <f t="shared" si="111"/>
        <v>ŠK Sokol Vyšehrad G</v>
      </c>
      <c r="K472" s="2" t="str">
        <f t="shared" si="112"/>
        <v>út</v>
      </c>
      <c r="L472" s="5">
        <f t="shared" si="113"/>
        <v>43536</v>
      </c>
      <c r="M472" s="2" t="str">
        <f t="shared" si="114"/>
        <v>17.30</v>
      </c>
      <c r="N472">
        <f t="shared" si="117"/>
      </c>
      <c r="Q472" s="16" t="str">
        <f t="shared" si="118"/>
        <v>2019031211006</v>
      </c>
      <c r="S472" s="6">
        <f t="shared" si="119"/>
        <v>1</v>
      </c>
    </row>
    <row r="473" spans="1:19" ht="15">
      <c r="A473">
        <f>MATCH(TRUE,INDEX(vseut,$A472+1):posut,0)+$A472</f>
        <v>464</v>
      </c>
      <c r="B473">
        <f ca="1" t="shared" si="115"/>
        <v>464</v>
      </c>
      <c r="C473" s="26" t="str">
        <f t="shared" si="105"/>
        <v>11062</v>
      </c>
      <c r="D473" s="26" t="str">
        <f t="shared" si="106"/>
        <v>11063</v>
      </c>
      <c r="E473" s="2" t="str">
        <f t="shared" si="107"/>
        <v>10.</v>
      </c>
      <c r="F473" s="2" t="str">
        <f t="shared" si="108"/>
        <v>22</v>
      </c>
      <c r="G473" s="26" t="str">
        <f t="shared" si="109"/>
        <v>22101</v>
      </c>
      <c r="H473" t="str">
        <f t="shared" si="110"/>
        <v>Kbel.šach. reprezentace B</v>
      </c>
      <c r="I473" s="2" t="str">
        <f t="shared" si="116"/>
        <v>-</v>
      </c>
      <c r="J473" t="str">
        <f t="shared" si="111"/>
        <v>Šachový klub Praha 4 "A"</v>
      </c>
      <c r="K473" s="2" t="str">
        <f t="shared" si="112"/>
        <v>út</v>
      </c>
      <c r="L473" s="5">
        <f t="shared" si="113"/>
        <v>43536</v>
      </c>
      <c r="M473" s="2" t="str">
        <f t="shared" si="114"/>
        <v>18.00</v>
      </c>
      <c r="N473">
        <f t="shared" si="117"/>
      </c>
      <c r="Q473" s="16" t="str">
        <f t="shared" si="118"/>
        <v>2019031211062</v>
      </c>
      <c r="S473" s="6">
        <f t="shared" si="119"/>
        <v>1</v>
      </c>
    </row>
    <row r="474" spans="1:19" ht="15">
      <c r="A474">
        <f>MATCH(TRUE,INDEX(vseut,$A473+1):posut,0)+$A473</f>
        <v>465</v>
      </c>
      <c r="B474">
        <f ca="1" t="shared" si="115"/>
        <v>465</v>
      </c>
      <c r="C474" s="26" t="str">
        <f t="shared" si="105"/>
        <v>11011</v>
      </c>
      <c r="D474" s="26" t="str">
        <f t="shared" si="106"/>
        <v>11004</v>
      </c>
      <c r="E474" s="2" t="str">
        <f t="shared" si="107"/>
        <v>10.</v>
      </c>
      <c r="F474" s="2" t="str">
        <f t="shared" si="108"/>
        <v>22</v>
      </c>
      <c r="G474" s="26" t="str">
        <f t="shared" si="109"/>
        <v>22106</v>
      </c>
      <c r="H474" t="str">
        <f t="shared" si="110"/>
        <v>Sokol Praha Vršovice E</v>
      </c>
      <c r="I474" s="2" t="str">
        <f t="shared" si="116"/>
        <v>-</v>
      </c>
      <c r="J474" t="str">
        <f t="shared" si="111"/>
        <v>ŠK DP Praha D - EA Hotels</v>
      </c>
      <c r="K474" s="2" t="str">
        <f t="shared" si="112"/>
        <v>út</v>
      </c>
      <c r="L474" s="5">
        <f t="shared" si="113"/>
        <v>43536</v>
      </c>
      <c r="M474" s="2" t="str">
        <f t="shared" si="114"/>
        <v>17.30</v>
      </c>
      <c r="N474" t="str">
        <f t="shared" si="117"/>
        <v>ano</v>
      </c>
      <c r="Q474" s="16" t="str">
        <f t="shared" si="118"/>
        <v>2019031211011</v>
      </c>
      <c r="S474" s="6">
        <f t="shared" si="119"/>
        <v>2</v>
      </c>
    </row>
    <row r="475" spans="1:19" ht="15">
      <c r="A475">
        <f>MATCH(TRUE,INDEX(vseut,$A474+1):posut,0)+$A474</f>
        <v>466</v>
      </c>
      <c r="B475">
        <f ca="1" t="shared" si="115"/>
        <v>466</v>
      </c>
      <c r="C475" s="26" t="str">
        <f t="shared" si="105"/>
        <v>11010</v>
      </c>
      <c r="D475" s="26" t="str">
        <f t="shared" si="106"/>
        <v>11002</v>
      </c>
      <c r="E475" s="2" t="str">
        <f t="shared" si="107"/>
        <v>10.</v>
      </c>
      <c r="F475" s="2" t="str">
        <f t="shared" si="108"/>
        <v>22</v>
      </c>
      <c r="G475" s="26" t="str">
        <f t="shared" si="109"/>
        <v>22103</v>
      </c>
      <c r="H475" t="str">
        <f t="shared" si="110"/>
        <v>ŠK Loko Praha C</v>
      </c>
      <c r="I475" s="2" t="str">
        <f t="shared" si="116"/>
        <v>-</v>
      </c>
      <c r="J475" t="str">
        <f t="shared" si="111"/>
        <v>ŠK Sokol Vyšehrad H</v>
      </c>
      <c r="K475" s="2" t="str">
        <f t="shared" si="112"/>
        <v>út</v>
      </c>
      <c r="L475" s="5">
        <f t="shared" si="113"/>
        <v>43536</v>
      </c>
      <c r="M475" s="2" t="str">
        <f t="shared" si="114"/>
        <v>17.30</v>
      </c>
      <c r="N475">
        <f t="shared" si="117"/>
      </c>
      <c r="Q475" s="16" t="str">
        <f t="shared" si="118"/>
        <v>2019031211010</v>
      </c>
      <c r="S475" s="6">
        <f t="shared" si="119"/>
        <v>1</v>
      </c>
    </row>
    <row r="476" spans="1:19" ht="15">
      <c r="A476">
        <f>MATCH(TRUE,INDEX(vseut,$A475+1):posut,0)+$A475</f>
        <v>467</v>
      </c>
      <c r="B476">
        <f ca="1" t="shared" si="115"/>
        <v>467</v>
      </c>
      <c r="C476" s="26" t="str">
        <f t="shared" si="105"/>
        <v>11028</v>
      </c>
      <c r="D476" s="26" t="str">
        <f t="shared" si="106"/>
        <v>11008</v>
      </c>
      <c r="E476" s="2" t="str">
        <f t="shared" si="107"/>
        <v>10.</v>
      </c>
      <c r="F476" s="2" t="str">
        <f t="shared" si="108"/>
        <v>31</v>
      </c>
      <c r="G476" s="26" t="str">
        <f t="shared" si="109"/>
        <v>31101</v>
      </c>
      <c r="H476" t="str">
        <f t="shared" si="110"/>
        <v>GROP - F</v>
      </c>
      <c r="I476" s="2" t="str">
        <f t="shared" si="116"/>
        <v>-</v>
      </c>
      <c r="J476" t="str">
        <f t="shared" si="111"/>
        <v>USK Praha B</v>
      </c>
      <c r="K476" s="2" t="str">
        <f t="shared" si="112"/>
        <v>út</v>
      </c>
      <c r="L476" s="5">
        <f t="shared" si="113"/>
        <v>43536</v>
      </c>
      <c r="M476" s="2" t="str">
        <f t="shared" si="114"/>
        <v>18.00</v>
      </c>
      <c r="N476">
        <f t="shared" si="117"/>
      </c>
      <c r="Q476" s="16" t="str">
        <f t="shared" si="118"/>
        <v>2019031211028</v>
      </c>
      <c r="S476" s="6">
        <v>1</v>
      </c>
    </row>
    <row r="477" spans="1:19" ht="15">
      <c r="A477">
        <f>MATCH(TRUE,INDEX(vseut,$A476+1):posut,0)+$A476</f>
        <v>468</v>
      </c>
      <c r="B477">
        <f ca="1" t="shared" si="115"/>
        <v>468</v>
      </c>
      <c r="C477" s="26" t="str">
        <f t="shared" si="105"/>
        <v>11055</v>
      </c>
      <c r="D477" s="26" t="str">
        <f t="shared" si="106"/>
        <v>11062</v>
      </c>
      <c r="E477" s="2" t="str">
        <f t="shared" si="107"/>
        <v>10.</v>
      </c>
      <c r="F477" s="2" t="str">
        <f t="shared" si="108"/>
        <v>32</v>
      </c>
      <c r="G477" s="26" t="str">
        <f t="shared" si="109"/>
        <v>32106</v>
      </c>
      <c r="H477" t="str">
        <f t="shared" si="110"/>
        <v>Dukla F</v>
      </c>
      <c r="I477" s="2" t="str">
        <f t="shared" si="116"/>
        <v>-</v>
      </c>
      <c r="J477" t="str">
        <f t="shared" si="111"/>
        <v>SNAD Kbely</v>
      </c>
      <c r="K477" s="2" t="str">
        <f t="shared" si="112"/>
        <v>út</v>
      </c>
      <c r="L477" s="5">
        <f t="shared" si="113"/>
        <v>43536</v>
      </c>
      <c r="M477" s="2" t="str">
        <f t="shared" si="114"/>
        <v>17.30</v>
      </c>
      <c r="N477">
        <f t="shared" si="117"/>
      </c>
      <c r="Q477" s="16" t="str">
        <f t="shared" si="118"/>
        <v>2019031211055</v>
      </c>
      <c r="S477" s="6">
        <v>1</v>
      </c>
    </row>
    <row r="478" spans="1:19" ht="15">
      <c r="A478">
        <f>MATCH(TRUE,INDEX(vseut,$A477+1):posut,0)+$A477</f>
        <v>469</v>
      </c>
      <c r="B478">
        <f ca="1" t="shared" si="115"/>
        <v>469</v>
      </c>
      <c r="C478" s="26" t="str">
        <f t="shared" si="105"/>
        <v>11051</v>
      </c>
      <c r="D478" s="26" t="str">
        <f t="shared" si="106"/>
        <v>11063</v>
      </c>
      <c r="E478" s="2" t="str">
        <f t="shared" si="107"/>
        <v>10.</v>
      </c>
      <c r="F478" s="2" t="str">
        <f t="shared" si="108"/>
        <v>32</v>
      </c>
      <c r="G478" s="26" t="str">
        <f t="shared" si="109"/>
        <v>32102</v>
      </c>
      <c r="H478" t="str">
        <f t="shared" si="110"/>
        <v>Šachový klub Bohnice - B</v>
      </c>
      <c r="I478" s="2" t="str">
        <f t="shared" si="116"/>
        <v>-</v>
      </c>
      <c r="J478" t="str">
        <f t="shared" si="111"/>
        <v>Šachový klub Praha 4 "B"</v>
      </c>
      <c r="K478" s="2" t="str">
        <f t="shared" si="112"/>
        <v>út</v>
      </c>
      <c r="L478" s="5">
        <f t="shared" si="113"/>
        <v>43536</v>
      </c>
      <c r="M478" s="2" t="str">
        <f t="shared" si="114"/>
        <v>17.30</v>
      </c>
      <c r="N478">
        <f t="shared" si="117"/>
      </c>
      <c r="Q478" s="16" t="str">
        <f t="shared" si="118"/>
        <v>2019031211051</v>
      </c>
      <c r="S478" s="6">
        <f t="shared" si="119"/>
        <v>1</v>
      </c>
    </row>
    <row r="479" spans="1:19" ht="15">
      <c r="A479">
        <f>MATCH(TRUE,INDEX(vseut,$A478+1):posut,0)+$A478</f>
        <v>470</v>
      </c>
      <c r="B479">
        <f ca="1" t="shared" si="115"/>
        <v>470</v>
      </c>
      <c r="C479" s="26" t="str">
        <f t="shared" si="105"/>
        <v>11050</v>
      </c>
      <c r="D479" s="26" t="str">
        <f t="shared" si="106"/>
        <v>11053</v>
      </c>
      <c r="E479" s="2" t="str">
        <f t="shared" si="107"/>
        <v>10.</v>
      </c>
      <c r="F479" s="2" t="str">
        <f t="shared" si="108"/>
        <v>33</v>
      </c>
      <c r="G479" s="26" t="str">
        <f t="shared" si="109"/>
        <v>33105</v>
      </c>
      <c r="H479" t="str">
        <f t="shared" si="110"/>
        <v>Unichess G</v>
      </c>
      <c r="I479" s="2" t="str">
        <f t="shared" si="116"/>
        <v>-</v>
      </c>
      <c r="J479" t="str">
        <f t="shared" si="111"/>
        <v>SK Lokomotiva Radlice C</v>
      </c>
      <c r="K479" s="2" t="str">
        <f t="shared" si="112"/>
        <v>út</v>
      </c>
      <c r="L479" s="5">
        <f t="shared" si="113"/>
        <v>43536</v>
      </c>
      <c r="M479" s="2" t="str">
        <f t="shared" si="114"/>
        <v>18.00</v>
      </c>
      <c r="N479">
        <f t="shared" si="117"/>
      </c>
      <c r="Q479" s="16" t="str">
        <f t="shared" si="118"/>
        <v>2019031211050</v>
      </c>
      <c r="S479" s="6">
        <f t="shared" si="119"/>
        <v>1</v>
      </c>
    </row>
    <row r="480" spans="1:19" ht="15">
      <c r="A480">
        <f>MATCH(TRUE,INDEX(vseut,$A479+1):posut,0)+$A479</f>
        <v>471</v>
      </c>
      <c r="B480">
        <f ca="1" t="shared" si="115"/>
        <v>471</v>
      </c>
      <c r="C480" s="26" t="str">
        <f t="shared" si="105"/>
        <v>11008</v>
      </c>
      <c r="D480" s="26" t="str">
        <f t="shared" si="106"/>
        <v>11033</v>
      </c>
      <c r="E480" s="2" t="str">
        <f t="shared" si="107"/>
        <v>10.</v>
      </c>
      <c r="F480" s="2" t="str">
        <f t="shared" si="108"/>
        <v>33</v>
      </c>
      <c r="G480" s="26" t="str">
        <f t="shared" si="109"/>
        <v>33103</v>
      </c>
      <c r="H480" t="str">
        <f t="shared" si="110"/>
        <v>USK Praha C</v>
      </c>
      <c r="I480" s="2" t="str">
        <f t="shared" si="116"/>
        <v>-</v>
      </c>
      <c r="J480" t="str">
        <f t="shared" si="111"/>
        <v>TJ Zora Praha A</v>
      </c>
      <c r="K480" s="2" t="str">
        <f t="shared" si="112"/>
        <v>út</v>
      </c>
      <c r="L480" s="5">
        <f t="shared" si="113"/>
        <v>43536</v>
      </c>
      <c r="M480" s="2" t="str">
        <f t="shared" si="114"/>
        <v>18.00</v>
      </c>
      <c r="N480">
        <f t="shared" si="117"/>
      </c>
      <c r="Q480" s="16" t="str">
        <f t="shared" si="118"/>
        <v>2019031211008</v>
      </c>
      <c r="S480" s="6">
        <f t="shared" si="119"/>
        <v>1</v>
      </c>
    </row>
    <row r="481" spans="1:19" ht="15">
      <c r="A481">
        <f>MATCH(TRUE,INDEX(vseut,$A480+1):posut,0)+$A480</f>
        <v>472</v>
      </c>
      <c r="B481">
        <f ca="1" t="shared" si="115"/>
        <v>472</v>
      </c>
      <c r="C481" s="26" t="str">
        <f t="shared" si="105"/>
        <v>11058</v>
      </c>
      <c r="D481" s="26" t="str">
        <f t="shared" si="106"/>
        <v>11054</v>
      </c>
      <c r="E481" s="2" t="str">
        <f t="shared" si="107"/>
        <v>10.</v>
      </c>
      <c r="F481" s="2" t="str">
        <f t="shared" si="108"/>
        <v>34</v>
      </c>
      <c r="G481" s="26" t="str">
        <f t="shared" si="109"/>
        <v>34103</v>
      </c>
      <c r="H481" t="str">
        <f t="shared" si="110"/>
        <v>ŠK Mlejn B</v>
      </c>
      <c r="I481" s="2" t="str">
        <f t="shared" si="116"/>
        <v>-</v>
      </c>
      <c r="J481" t="str">
        <f t="shared" si="111"/>
        <v>SK Újezd nad Lesy</v>
      </c>
      <c r="K481" s="2" t="str">
        <f t="shared" si="112"/>
        <v>út</v>
      </c>
      <c r="L481" s="5">
        <f t="shared" si="113"/>
        <v>43536</v>
      </c>
      <c r="M481" s="2" t="str">
        <f t="shared" si="114"/>
        <v>17.30</v>
      </c>
      <c r="N481">
        <f t="shared" si="117"/>
      </c>
      <c r="Q481" s="16" t="str">
        <f t="shared" si="118"/>
        <v>2019031211058</v>
      </c>
      <c r="S481" s="6">
        <f t="shared" si="119"/>
        <v>1</v>
      </c>
    </row>
    <row r="482" spans="1:19" ht="15">
      <c r="A482">
        <f>MATCH(TRUE,INDEX(vseut,$A481+1):posut,0)+$A481</f>
        <v>473</v>
      </c>
      <c r="B482">
        <f ca="1" t="shared" si="115"/>
        <v>473</v>
      </c>
      <c r="C482" s="26" t="str">
        <f t="shared" si="105"/>
        <v>11001</v>
      </c>
      <c r="D482" s="26" t="str">
        <f t="shared" si="106"/>
        <v>11006</v>
      </c>
      <c r="E482" s="2" t="str">
        <f t="shared" si="107"/>
        <v>10.</v>
      </c>
      <c r="F482" s="2" t="str">
        <f t="shared" si="108"/>
        <v>01</v>
      </c>
      <c r="G482" s="26" t="str">
        <f t="shared" si="109"/>
        <v>01106</v>
      </c>
      <c r="H482" t="str">
        <f t="shared" si="110"/>
        <v>TJ Bohemians Praha C</v>
      </c>
      <c r="I482" s="2" t="str">
        <f t="shared" si="116"/>
        <v>-</v>
      </c>
      <c r="J482" t="str">
        <f t="shared" si="111"/>
        <v>TJ Pankrác C</v>
      </c>
      <c r="K482" s="2" t="str">
        <f t="shared" si="112"/>
        <v>st</v>
      </c>
      <c r="L482" s="5">
        <f t="shared" si="113"/>
        <v>43537</v>
      </c>
      <c r="M482" s="2" t="str">
        <f t="shared" si="114"/>
        <v>18.00</v>
      </c>
      <c r="N482" t="str">
        <f t="shared" si="117"/>
        <v>ano</v>
      </c>
      <c r="Q482" s="16" t="str">
        <f t="shared" si="118"/>
        <v>2019031311001</v>
      </c>
      <c r="S482" s="6">
        <f t="shared" si="119"/>
        <v>1</v>
      </c>
    </row>
    <row r="483" spans="1:19" ht="15">
      <c r="A483">
        <f>MATCH(TRUE,INDEX(vseut,$A482+1):posut,0)+$A482</f>
        <v>474</v>
      </c>
      <c r="B483">
        <f ca="1" t="shared" si="115"/>
        <v>474</v>
      </c>
      <c r="C483" s="26" t="str">
        <f t="shared" si="105"/>
        <v>11015</v>
      </c>
      <c r="D483" s="26" t="str">
        <f t="shared" si="106"/>
        <v>11006</v>
      </c>
      <c r="E483" s="2" t="str">
        <f t="shared" si="107"/>
        <v>10.</v>
      </c>
      <c r="F483" s="2" t="str">
        <f t="shared" si="108"/>
        <v>01</v>
      </c>
      <c r="G483" s="26" t="str">
        <f t="shared" si="109"/>
        <v>01105</v>
      </c>
      <c r="H483" t="str">
        <f t="shared" si="110"/>
        <v>TJ Kobylisy B</v>
      </c>
      <c r="I483" s="2" t="str">
        <f t="shared" si="116"/>
        <v>-</v>
      </c>
      <c r="J483" t="str">
        <f t="shared" si="111"/>
        <v>TJ Pankrác D</v>
      </c>
      <c r="K483" s="2" t="str">
        <f t="shared" si="112"/>
        <v>st</v>
      </c>
      <c r="L483" s="5">
        <f t="shared" si="113"/>
        <v>43537</v>
      </c>
      <c r="M483" s="2" t="str">
        <f t="shared" si="114"/>
        <v>18.00</v>
      </c>
      <c r="N483" t="str">
        <f t="shared" si="117"/>
        <v>ano</v>
      </c>
      <c r="Q483" s="16" t="str">
        <f t="shared" si="118"/>
        <v>2019031311015</v>
      </c>
      <c r="S483" s="6">
        <f t="shared" si="119"/>
        <v>1</v>
      </c>
    </row>
    <row r="484" spans="1:19" ht="15">
      <c r="A484">
        <f>MATCH(TRUE,INDEX(vseut,$A483+1):posut,0)+$A483</f>
        <v>475</v>
      </c>
      <c r="B484">
        <f ca="1" t="shared" si="115"/>
        <v>475</v>
      </c>
      <c r="C484" s="26" t="str">
        <f t="shared" si="105"/>
        <v>11010</v>
      </c>
      <c r="D484" s="26" t="str">
        <f t="shared" si="106"/>
        <v>11050</v>
      </c>
      <c r="E484" s="2" t="str">
        <f t="shared" si="107"/>
        <v>10.</v>
      </c>
      <c r="F484" s="2" t="str">
        <f t="shared" si="108"/>
        <v>11</v>
      </c>
      <c r="G484" s="26" t="str">
        <f t="shared" si="109"/>
        <v>11103</v>
      </c>
      <c r="H484" t="str">
        <f t="shared" si="110"/>
        <v>ŠK Loko Praha B</v>
      </c>
      <c r="I484" s="2" t="str">
        <f t="shared" si="116"/>
        <v>-</v>
      </c>
      <c r="J484" t="str">
        <f t="shared" si="111"/>
        <v>Unichess D</v>
      </c>
      <c r="K484" s="2" t="str">
        <f t="shared" si="112"/>
        <v>st</v>
      </c>
      <c r="L484" s="5">
        <f t="shared" si="113"/>
        <v>43537</v>
      </c>
      <c r="M484" s="2" t="str">
        <f t="shared" si="114"/>
        <v>17.30</v>
      </c>
      <c r="N484" t="str">
        <f t="shared" si="117"/>
        <v>ano</v>
      </c>
      <c r="Q484" s="16" t="str">
        <f t="shared" si="118"/>
        <v>2019031311010</v>
      </c>
      <c r="S484" s="6">
        <f t="shared" si="119"/>
        <v>1</v>
      </c>
    </row>
    <row r="485" spans="1:19" ht="15">
      <c r="A485">
        <f>MATCH(TRUE,INDEX(vseut,$A484+1):posut,0)+$A484</f>
        <v>476</v>
      </c>
      <c r="B485">
        <f ca="1" t="shared" si="115"/>
        <v>476</v>
      </c>
      <c r="C485" s="26" t="str">
        <f t="shared" si="105"/>
        <v>11014</v>
      </c>
      <c r="D485" s="26" t="str">
        <f t="shared" si="106"/>
        <v>11008</v>
      </c>
      <c r="E485" s="2" t="str">
        <f t="shared" si="107"/>
        <v>10.</v>
      </c>
      <c r="F485" s="2" t="str">
        <f t="shared" si="108"/>
        <v>12</v>
      </c>
      <c r="G485" s="26" t="str">
        <f t="shared" si="109"/>
        <v>12104</v>
      </c>
      <c r="H485" t="str">
        <f t="shared" si="110"/>
        <v>SK OAZA Praha C</v>
      </c>
      <c r="I485" s="2" t="str">
        <f t="shared" si="116"/>
        <v>-</v>
      </c>
      <c r="J485" t="str">
        <f t="shared" si="111"/>
        <v>USK Praha A</v>
      </c>
      <c r="K485" s="2" t="str">
        <f t="shared" si="112"/>
        <v>st</v>
      </c>
      <c r="L485" s="5">
        <f t="shared" si="113"/>
        <v>43537</v>
      </c>
      <c r="M485" s="2" t="str">
        <f t="shared" si="114"/>
        <v>18.00</v>
      </c>
      <c r="N485" t="str">
        <f t="shared" si="117"/>
        <v>ano</v>
      </c>
      <c r="Q485" s="16" t="str">
        <f t="shared" si="118"/>
        <v>2019031311014</v>
      </c>
      <c r="S485" s="6">
        <f t="shared" si="119"/>
        <v>2</v>
      </c>
    </row>
    <row r="486" spans="1:19" ht="15">
      <c r="A486">
        <f>MATCH(TRUE,INDEX(vseut,$A485+1):posut,0)+$A485</f>
        <v>477</v>
      </c>
      <c r="B486">
        <f ca="1" t="shared" si="115"/>
        <v>477</v>
      </c>
      <c r="C486" s="26" t="str">
        <f t="shared" si="105"/>
        <v>11028</v>
      </c>
      <c r="D486" s="26" t="str">
        <f t="shared" si="106"/>
        <v>11004</v>
      </c>
      <c r="E486" s="2" t="str">
        <f t="shared" si="107"/>
        <v>10.</v>
      </c>
      <c r="F486" s="2" t="str">
        <f t="shared" si="108"/>
        <v>21</v>
      </c>
      <c r="G486" s="26" t="str">
        <f t="shared" si="109"/>
        <v>21105</v>
      </c>
      <c r="H486" t="str">
        <f t="shared" si="110"/>
        <v>GROP - D</v>
      </c>
      <c r="I486" s="2" t="str">
        <f t="shared" si="116"/>
        <v>-</v>
      </c>
      <c r="J486" t="str">
        <f t="shared" si="111"/>
        <v>ŠK DP Praha C - VŠFS</v>
      </c>
      <c r="K486" s="2" t="str">
        <f t="shared" si="112"/>
        <v>st</v>
      </c>
      <c r="L486" s="5">
        <f t="shared" si="113"/>
        <v>43537</v>
      </c>
      <c r="M486" s="2" t="str">
        <f t="shared" si="114"/>
        <v>18.00</v>
      </c>
      <c r="N486">
        <f t="shared" si="117"/>
      </c>
      <c r="Q486" s="16" t="str">
        <f t="shared" si="118"/>
        <v>2019031311028</v>
      </c>
      <c r="S486" s="6">
        <v>1</v>
      </c>
    </row>
    <row r="487" spans="1:19" ht="15">
      <c r="A487">
        <f>MATCH(TRUE,INDEX(vseut,$A486+1):posut,0)+$A486</f>
        <v>478</v>
      </c>
      <c r="B487">
        <f ca="1" t="shared" si="115"/>
        <v>478</v>
      </c>
      <c r="C487" s="26" t="str">
        <f t="shared" si="105"/>
        <v>11032</v>
      </c>
      <c r="D487" s="26" t="str">
        <f t="shared" si="106"/>
        <v>11001</v>
      </c>
      <c r="E487" s="2" t="str">
        <f t="shared" si="107"/>
        <v>10.</v>
      </c>
      <c r="F487" s="2" t="str">
        <f t="shared" si="108"/>
        <v>22</v>
      </c>
      <c r="G487" s="26" t="str">
        <f t="shared" si="109"/>
        <v>22104</v>
      </c>
      <c r="H487" t="str">
        <f t="shared" si="110"/>
        <v>DDM Praha 6 B</v>
      </c>
      <c r="I487" s="2" t="str">
        <f t="shared" si="116"/>
        <v>-</v>
      </c>
      <c r="J487" t="str">
        <f t="shared" si="111"/>
        <v>TJ Bohemians Praha G</v>
      </c>
      <c r="K487" s="2" t="str">
        <f t="shared" si="112"/>
        <v>st</v>
      </c>
      <c r="L487" s="5">
        <f t="shared" si="113"/>
        <v>43537</v>
      </c>
      <c r="M487" s="2" t="str">
        <f t="shared" si="114"/>
        <v>18.00</v>
      </c>
      <c r="N487">
        <f t="shared" si="117"/>
      </c>
      <c r="Q487" s="16" t="str">
        <f t="shared" si="118"/>
        <v>2019031311032</v>
      </c>
      <c r="S487" s="6">
        <f t="shared" si="119"/>
        <v>1</v>
      </c>
    </row>
    <row r="488" spans="1:19" ht="15">
      <c r="A488">
        <f>MATCH(TRUE,INDEX(vseut,$A487+1):posut,0)+$A487</f>
        <v>479</v>
      </c>
      <c r="B488">
        <f ca="1" t="shared" si="115"/>
        <v>479</v>
      </c>
      <c r="C488" s="26" t="str">
        <f t="shared" si="105"/>
        <v>11014</v>
      </c>
      <c r="D488" s="26" t="str">
        <f t="shared" si="106"/>
        <v>11010</v>
      </c>
      <c r="E488" s="2" t="str">
        <f t="shared" si="107"/>
        <v>10.</v>
      </c>
      <c r="F488" s="2" t="str">
        <f t="shared" si="108"/>
        <v>31</v>
      </c>
      <c r="G488" s="26" t="str">
        <f t="shared" si="109"/>
        <v>31104</v>
      </c>
      <c r="H488" t="str">
        <f t="shared" si="110"/>
        <v>SK OAZA Praha G</v>
      </c>
      <c r="I488" s="2" t="str">
        <f t="shared" si="116"/>
        <v>-</v>
      </c>
      <c r="J488" t="str">
        <f t="shared" si="111"/>
        <v>ŠK Loko Praha D</v>
      </c>
      <c r="K488" s="2" t="str">
        <f t="shared" si="112"/>
        <v>st</v>
      </c>
      <c r="L488" s="5">
        <f t="shared" si="113"/>
        <v>43537</v>
      </c>
      <c r="M488" s="2" t="str">
        <f t="shared" si="114"/>
        <v>18.00</v>
      </c>
      <c r="N488" t="str">
        <f t="shared" si="117"/>
        <v>ano</v>
      </c>
      <c r="Q488" s="16" t="str">
        <f t="shared" si="118"/>
        <v>2019031311014</v>
      </c>
      <c r="S488" s="6">
        <f t="shared" si="119"/>
        <v>2</v>
      </c>
    </row>
    <row r="489" spans="1:19" ht="15">
      <c r="A489">
        <f>MATCH(TRUE,INDEX(vseut,$A488+1):posut,0)+$A488</f>
        <v>480</v>
      </c>
      <c r="B489">
        <f ca="1" t="shared" si="115"/>
        <v>480</v>
      </c>
      <c r="C489" s="26" t="str">
        <f t="shared" si="105"/>
        <v>11051</v>
      </c>
      <c r="D489" s="26" t="str">
        <f t="shared" si="106"/>
        <v>11016</v>
      </c>
      <c r="E489" s="2" t="str">
        <f t="shared" si="107"/>
        <v>10.</v>
      </c>
      <c r="F489" s="2" t="str">
        <f t="shared" si="108"/>
        <v>31</v>
      </c>
      <c r="G489" s="26" t="str">
        <f t="shared" si="109"/>
        <v>31102</v>
      </c>
      <c r="H489" t="str">
        <f t="shared" si="110"/>
        <v>Šachový klub Bohnice - D</v>
      </c>
      <c r="I489" s="2" t="str">
        <f t="shared" si="116"/>
        <v>-</v>
      </c>
      <c r="J489" t="str">
        <f t="shared" si="111"/>
        <v>ŠO Praga Praha D</v>
      </c>
      <c r="K489" s="2" t="str">
        <f t="shared" si="112"/>
        <v>st</v>
      </c>
      <c r="L489" s="5">
        <f t="shared" si="113"/>
        <v>43537</v>
      </c>
      <c r="M489" s="2" t="str">
        <f t="shared" si="114"/>
        <v>17.30</v>
      </c>
      <c r="N489">
        <f t="shared" si="117"/>
      </c>
      <c r="Q489" s="16" t="str">
        <f t="shared" si="118"/>
        <v>2019031311051</v>
      </c>
      <c r="S489" s="6">
        <f t="shared" si="119"/>
        <v>1</v>
      </c>
    </row>
    <row r="490" spans="1:19" ht="15">
      <c r="A490">
        <f>MATCH(TRUE,INDEX(vseut,$A489+1):posut,0)+$A489</f>
        <v>481</v>
      </c>
      <c r="B490">
        <f ca="1" t="shared" si="115"/>
        <v>481</v>
      </c>
      <c r="C490" s="26" t="str">
        <f t="shared" si="105"/>
        <v>11013</v>
      </c>
      <c r="D490" s="26" t="str">
        <f t="shared" si="106"/>
        <v>11051</v>
      </c>
      <c r="E490" s="2" t="str">
        <f t="shared" si="107"/>
        <v>10.</v>
      </c>
      <c r="F490" s="2" t="str">
        <f t="shared" si="108"/>
        <v>34</v>
      </c>
      <c r="G490" s="26" t="str">
        <f t="shared" si="109"/>
        <v>34105</v>
      </c>
      <c r="H490" t="str">
        <f t="shared" si="110"/>
        <v>ŠK Teplárna Malešice</v>
      </c>
      <c r="I490" s="2" t="str">
        <f t="shared" si="116"/>
        <v>-</v>
      </c>
      <c r="J490" t="str">
        <f t="shared" si="111"/>
        <v>Šachový klub Bohnice - C</v>
      </c>
      <c r="K490" s="2" t="str">
        <f t="shared" si="112"/>
        <v>st</v>
      </c>
      <c r="L490" s="5">
        <f t="shared" si="113"/>
        <v>43537</v>
      </c>
      <c r="M490" s="2" t="str">
        <f t="shared" si="114"/>
        <v>17.30</v>
      </c>
      <c r="N490">
        <f t="shared" si="117"/>
      </c>
      <c r="Q490" s="16" t="str">
        <f t="shared" si="118"/>
        <v>2019031311013</v>
      </c>
      <c r="S490" s="6">
        <f t="shared" si="119"/>
        <v>1</v>
      </c>
    </row>
    <row r="491" spans="1:19" ht="15">
      <c r="A491">
        <f>MATCH(TRUE,INDEX(vseut,$A490+1):posut,0)+$A490</f>
        <v>482</v>
      </c>
      <c r="B491">
        <f ca="1" t="shared" si="115"/>
        <v>482</v>
      </c>
      <c r="C491" s="26" t="str">
        <f t="shared" si="105"/>
        <v>11032</v>
      </c>
      <c r="D491" s="26" t="str">
        <f t="shared" si="106"/>
        <v>11001</v>
      </c>
      <c r="E491" s="2" t="str">
        <f t="shared" si="107"/>
        <v>10.</v>
      </c>
      <c r="F491" s="2" t="str">
        <f t="shared" si="108"/>
        <v>01</v>
      </c>
      <c r="G491" s="26" t="str">
        <f t="shared" si="109"/>
        <v>01102</v>
      </c>
      <c r="H491" t="str">
        <f t="shared" si="110"/>
        <v>DDM Praha 6 A</v>
      </c>
      <c r="I491" s="2" t="str">
        <f t="shared" si="116"/>
        <v>-</v>
      </c>
      <c r="J491" t="str">
        <f t="shared" si="111"/>
        <v>TJ Bohemians Praha B</v>
      </c>
      <c r="K491" s="2" t="str">
        <f t="shared" si="112"/>
        <v>čt</v>
      </c>
      <c r="L491" s="5">
        <f t="shared" si="113"/>
        <v>43538</v>
      </c>
      <c r="M491" s="2" t="str">
        <f t="shared" si="114"/>
        <v>18.00</v>
      </c>
      <c r="N491" t="str">
        <f t="shared" si="117"/>
        <v>ano</v>
      </c>
      <c r="Q491" s="16" t="str">
        <f t="shared" si="118"/>
        <v>2019031411032</v>
      </c>
      <c r="S491" s="6">
        <f t="shared" si="119"/>
        <v>1</v>
      </c>
    </row>
    <row r="492" spans="1:19" ht="15">
      <c r="A492">
        <f>MATCH(TRUE,INDEX(vseut,$A491+1):posut,0)+$A491</f>
        <v>483</v>
      </c>
      <c r="B492">
        <f ca="1" t="shared" si="115"/>
        <v>483</v>
      </c>
      <c r="C492" s="26" t="str">
        <f t="shared" si="105"/>
        <v>11014</v>
      </c>
      <c r="D492" s="26" t="str">
        <f t="shared" si="106"/>
        <v>11055</v>
      </c>
      <c r="E492" s="2" t="str">
        <f t="shared" si="107"/>
        <v>10.</v>
      </c>
      <c r="F492" s="2" t="str">
        <f t="shared" si="108"/>
        <v>01</v>
      </c>
      <c r="G492" s="26" t="str">
        <f t="shared" si="109"/>
        <v>01103</v>
      </c>
      <c r="H492" t="str">
        <f t="shared" si="110"/>
        <v>SK OAZA Praha B</v>
      </c>
      <c r="I492" s="2" t="str">
        <f t="shared" si="116"/>
        <v>-</v>
      </c>
      <c r="J492" t="str">
        <f t="shared" si="111"/>
        <v>Dukla B</v>
      </c>
      <c r="K492" s="2" t="str">
        <f t="shared" si="112"/>
        <v>čt</v>
      </c>
      <c r="L492" s="5">
        <f t="shared" si="113"/>
        <v>43538</v>
      </c>
      <c r="M492" s="2" t="str">
        <f t="shared" si="114"/>
        <v>18.00</v>
      </c>
      <c r="N492" t="str">
        <f t="shared" si="117"/>
        <v>ano</v>
      </c>
      <c r="Q492" s="16" t="str">
        <f t="shared" si="118"/>
        <v>2019031411014</v>
      </c>
      <c r="S492" s="6">
        <f t="shared" si="119"/>
        <v>2</v>
      </c>
    </row>
    <row r="493" spans="1:19" ht="15">
      <c r="A493">
        <f>MATCH(TRUE,INDEX(vseut,$A492+1):posut,0)+$A492</f>
        <v>484</v>
      </c>
      <c r="B493">
        <f ca="1" t="shared" si="115"/>
        <v>484</v>
      </c>
      <c r="C493" s="26" t="str">
        <f t="shared" si="105"/>
        <v>11011</v>
      </c>
      <c r="D493" s="26" t="str">
        <f t="shared" si="106"/>
        <v>11028</v>
      </c>
      <c r="E493" s="2" t="str">
        <f t="shared" si="107"/>
        <v>10.</v>
      </c>
      <c r="F493" s="2" t="str">
        <f t="shared" si="108"/>
        <v>01</v>
      </c>
      <c r="G493" s="26" t="str">
        <f t="shared" si="109"/>
        <v>01107</v>
      </c>
      <c r="H493" t="str">
        <f t="shared" si="110"/>
        <v>Sokol Praha Vršovice B</v>
      </c>
      <c r="I493" s="2" t="str">
        <f t="shared" si="116"/>
        <v>-</v>
      </c>
      <c r="J493" t="str">
        <f t="shared" si="111"/>
        <v>GROP - B</v>
      </c>
      <c r="K493" s="2" t="str">
        <f t="shared" si="112"/>
        <v>čt</v>
      </c>
      <c r="L493" s="5">
        <f t="shared" si="113"/>
        <v>43538</v>
      </c>
      <c r="M493" s="2" t="str">
        <f t="shared" si="114"/>
        <v>17.30</v>
      </c>
      <c r="N493" t="str">
        <f t="shared" si="117"/>
        <v>ano</v>
      </c>
      <c r="Q493" s="16" t="str">
        <f t="shared" si="118"/>
        <v>2019031411011</v>
      </c>
      <c r="S493" s="6">
        <f t="shared" si="119"/>
        <v>2</v>
      </c>
    </row>
    <row r="494" spans="1:19" ht="15">
      <c r="A494">
        <f>MATCH(TRUE,INDEX(vseut,$A493+1):posut,0)+$A493</f>
        <v>485</v>
      </c>
      <c r="B494">
        <f ca="1" t="shared" si="115"/>
        <v>485</v>
      </c>
      <c r="C494" s="26" t="str">
        <f t="shared" si="105"/>
        <v>11012</v>
      </c>
      <c r="D494" s="26" t="str">
        <f t="shared" si="106"/>
        <v>11015</v>
      </c>
      <c r="E494" s="2" t="str">
        <f t="shared" si="107"/>
        <v>10.</v>
      </c>
      <c r="F494" s="2" t="str">
        <f t="shared" si="108"/>
        <v>12</v>
      </c>
      <c r="G494" s="26" t="str">
        <f t="shared" si="109"/>
        <v>12103</v>
      </c>
      <c r="H494" t="str">
        <f t="shared" si="110"/>
        <v>ŠK Viktoria Žižkov B</v>
      </c>
      <c r="I494" s="2" t="str">
        <f t="shared" si="116"/>
        <v>-</v>
      </c>
      <c r="J494" t="str">
        <f t="shared" si="111"/>
        <v>TJ Kobylisy D</v>
      </c>
      <c r="K494" s="2" t="str">
        <f t="shared" si="112"/>
        <v>čt</v>
      </c>
      <c r="L494" s="5">
        <f t="shared" si="113"/>
        <v>43538</v>
      </c>
      <c r="M494" s="2" t="str">
        <f t="shared" si="114"/>
        <v>18.00</v>
      </c>
      <c r="N494" t="str">
        <f t="shared" si="117"/>
        <v>ano</v>
      </c>
      <c r="Q494" s="16" t="str">
        <f t="shared" si="118"/>
        <v>2019031411012</v>
      </c>
      <c r="S494" s="6">
        <f t="shared" si="119"/>
        <v>1</v>
      </c>
    </row>
    <row r="495" spans="1:19" ht="15">
      <c r="A495">
        <f>MATCH(TRUE,INDEX(vseut,$A494+1):posut,0)+$A494</f>
        <v>486</v>
      </c>
      <c r="B495">
        <f ca="1" t="shared" si="115"/>
        <v>486</v>
      </c>
      <c r="C495" s="26" t="str">
        <f t="shared" si="105"/>
        <v>11006</v>
      </c>
      <c r="D495" s="26" t="str">
        <f t="shared" si="106"/>
        <v>11059</v>
      </c>
      <c r="E495" s="2" t="str">
        <f t="shared" si="107"/>
        <v>10.</v>
      </c>
      <c r="F495" s="2" t="str">
        <f t="shared" si="108"/>
        <v>12</v>
      </c>
      <c r="G495" s="26" t="str">
        <f t="shared" si="109"/>
        <v>12101</v>
      </c>
      <c r="H495" t="str">
        <f t="shared" si="110"/>
        <v>TJ Pankrác E</v>
      </c>
      <c r="I495" s="2" t="str">
        <f t="shared" si="116"/>
        <v>-</v>
      </c>
      <c r="J495" t="str">
        <f t="shared" si="111"/>
        <v>ŠK AURORA</v>
      </c>
      <c r="K495" s="2" t="str">
        <f t="shared" si="112"/>
        <v>čt</v>
      </c>
      <c r="L495" s="5">
        <f t="shared" si="113"/>
        <v>43538</v>
      </c>
      <c r="M495" s="2" t="str">
        <f t="shared" si="114"/>
        <v>18.00</v>
      </c>
      <c r="N495" t="str">
        <f t="shared" si="117"/>
        <v>ano</v>
      </c>
      <c r="Q495" s="16" t="str">
        <f t="shared" si="118"/>
        <v>2019031411006</v>
      </c>
      <c r="S495" s="6">
        <f t="shared" si="119"/>
        <v>1</v>
      </c>
    </row>
    <row r="496" spans="1:19" ht="15">
      <c r="A496">
        <f>MATCH(TRUE,INDEX(vseut,$A495+1):posut,0)+$A495</f>
        <v>487</v>
      </c>
      <c r="B496">
        <f ca="1" t="shared" si="115"/>
        <v>487</v>
      </c>
      <c r="C496" s="26" t="str">
        <f t="shared" si="105"/>
        <v>11062</v>
      </c>
      <c r="D496" s="26" t="str">
        <f t="shared" si="106"/>
        <v>11060</v>
      </c>
      <c r="E496" s="2" t="str">
        <f t="shared" si="107"/>
        <v>10.</v>
      </c>
      <c r="F496" s="2" t="str">
        <f t="shared" si="108"/>
        <v>21</v>
      </c>
      <c r="G496" s="26" t="str">
        <f t="shared" si="109"/>
        <v>21101</v>
      </c>
      <c r="H496" t="str">
        <f t="shared" si="110"/>
        <v>Kbel.šach. reprezentace A</v>
      </c>
      <c r="I496" s="2" t="str">
        <f t="shared" si="116"/>
        <v>-</v>
      </c>
      <c r="J496" t="str">
        <f t="shared" si="111"/>
        <v>Steinitz-Makabi Praha</v>
      </c>
      <c r="K496" s="2" t="str">
        <f t="shared" si="112"/>
        <v>čt</v>
      </c>
      <c r="L496" s="5">
        <f t="shared" si="113"/>
        <v>43538</v>
      </c>
      <c r="M496" s="2" t="str">
        <f t="shared" si="114"/>
        <v>18.00</v>
      </c>
      <c r="N496">
        <f t="shared" si="117"/>
      </c>
      <c r="Q496" s="16" t="str">
        <f t="shared" si="118"/>
        <v>2019031411062</v>
      </c>
      <c r="S496" s="6">
        <f t="shared" si="119"/>
        <v>1</v>
      </c>
    </row>
    <row r="497" spans="1:19" ht="15">
      <c r="A497">
        <f>MATCH(TRUE,INDEX(vseut,$A496+1):posut,0)+$A496</f>
        <v>488</v>
      </c>
      <c r="B497">
        <f ca="1" t="shared" si="115"/>
        <v>488</v>
      </c>
      <c r="C497" s="26" t="str">
        <f t="shared" si="105"/>
        <v>11011</v>
      </c>
      <c r="D497" s="26" t="str">
        <f t="shared" si="106"/>
        <v>11004</v>
      </c>
      <c r="E497" s="2" t="str">
        <f t="shared" si="107"/>
        <v>10.</v>
      </c>
      <c r="F497" s="2" t="str">
        <f t="shared" si="108"/>
        <v>21</v>
      </c>
      <c r="G497" s="26" t="str">
        <f t="shared" si="109"/>
        <v>21106</v>
      </c>
      <c r="H497" t="str">
        <f t="shared" si="110"/>
        <v>Sokol Praha Vršovice D</v>
      </c>
      <c r="I497" s="2" t="str">
        <f t="shared" si="116"/>
        <v>-</v>
      </c>
      <c r="J497" t="str">
        <f t="shared" si="111"/>
        <v>ŠK DP Praha E - VŠFS</v>
      </c>
      <c r="K497" s="2" t="str">
        <f t="shared" si="112"/>
        <v>čt</v>
      </c>
      <c r="L497" s="5">
        <f t="shared" si="113"/>
        <v>43538</v>
      </c>
      <c r="M497" s="2" t="str">
        <f t="shared" si="114"/>
        <v>17.30</v>
      </c>
      <c r="N497" t="str">
        <f t="shared" si="117"/>
        <v>ano</v>
      </c>
      <c r="Q497" s="16" t="str">
        <f t="shared" si="118"/>
        <v>2019031411011</v>
      </c>
      <c r="S497" s="6">
        <f t="shared" si="119"/>
        <v>2</v>
      </c>
    </row>
    <row r="498" spans="1:19" ht="15">
      <c r="A498">
        <f>MATCH(TRUE,INDEX(vseut,$A497+1):posut,0)+$A497</f>
        <v>489</v>
      </c>
      <c r="B498">
        <f ca="1" t="shared" si="115"/>
        <v>489</v>
      </c>
      <c r="C498" s="26" t="str">
        <f t="shared" si="105"/>
        <v>11001</v>
      </c>
      <c r="D498" s="26" t="str">
        <f t="shared" si="106"/>
        <v>11014</v>
      </c>
      <c r="E498" s="2" t="str">
        <f t="shared" si="107"/>
        <v>10.</v>
      </c>
      <c r="F498" s="2" t="str">
        <f t="shared" si="108"/>
        <v>21</v>
      </c>
      <c r="G498" s="26" t="str">
        <f t="shared" si="109"/>
        <v>21103</v>
      </c>
      <c r="H498" t="str">
        <f t="shared" si="110"/>
        <v>TJ Bohemians Praha F</v>
      </c>
      <c r="I498" s="2" t="str">
        <f t="shared" si="116"/>
        <v>-</v>
      </c>
      <c r="J498" t="str">
        <f t="shared" si="111"/>
        <v>SK OAZA Praha D</v>
      </c>
      <c r="K498" s="2" t="str">
        <f t="shared" si="112"/>
        <v>čt</v>
      </c>
      <c r="L498" s="5">
        <f t="shared" si="113"/>
        <v>43538</v>
      </c>
      <c r="M498" s="2" t="str">
        <f t="shared" si="114"/>
        <v>18.00</v>
      </c>
      <c r="N498">
        <f t="shared" si="117"/>
      </c>
      <c r="Q498" s="16" t="str">
        <f t="shared" si="118"/>
        <v>2019031411001</v>
      </c>
      <c r="S498" s="6">
        <f t="shared" si="119"/>
        <v>1</v>
      </c>
    </row>
    <row r="499" spans="1:19" ht="15">
      <c r="A499">
        <f>MATCH(TRUE,INDEX(vseut,$A498+1):posut,0)+$A498</f>
        <v>490</v>
      </c>
      <c r="B499">
        <f ca="1" t="shared" si="115"/>
        <v>490</v>
      </c>
      <c r="C499" s="26" t="str">
        <f t="shared" si="105"/>
        <v>11050</v>
      </c>
      <c r="D499" s="26" t="str">
        <f t="shared" si="106"/>
        <v>11012</v>
      </c>
      <c r="E499" s="2" t="str">
        <f t="shared" si="107"/>
        <v>10.</v>
      </c>
      <c r="F499" s="2" t="str">
        <f t="shared" si="108"/>
        <v>21</v>
      </c>
      <c r="G499" s="26" t="str">
        <f t="shared" si="109"/>
        <v>21104</v>
      </c>
      <c r="H499" t="str">
        <f t="shared" si="110"/>
        <v>Unichess Ž</v>
      </c>
      <c r="I499" s="2" t="str">
        <f t="shared" si="116"/>
        <v>-</v>
      </c>
      <c r="J499" t="str">
        <f t="shared" si="111"/>
        <v>ŠK Viktoria Žižkov C</v>
      </c>
      <c r="K499" s="2" t="str">
        <f t="shared" si="112"/>
        <v>čt</v>
      </c>
      <c r="L499" s="5">
        <f t="shared" si="113"/>
        <v>43538</v>
      </c>
      <c r="M499" s="2" t="str">
        <f t="shared" si="114"/>
        <v>18.00</v>
      </c>
      <c r="N499">
        <f t="shared" si="117"/>
      </c>
      <c r="Q499" s="16" t="str">
        <f t="shared" si="118"/>
        <v>2019031411050</v>
      </c>
      <c r="S499" s="6">
        <f t="shared" si="119"/>
        <v>1</v>
      </c>
    </row>
    <row r="500" spans="1:19" ht="15">
      <c r="A500">
        <f>MATCH(TRUE,INDEX(vseut,$A499+1):posut,0)+$A499</f>
        <v>491</v>
      </c>
      <c r="B500">
        <f ca="1" t="shared" si="115"/>
        <v>491</v>
      </c>
      <c r="C500" s="26" t="str">
        <f t="shared" si="105"/>
        <v>11029</v>
      </c>
      <c r="D500" s="26" t="str">
        <f t="shared" si="106"/>
        <v>11014</v>
      </c>
      <c r="E500" s="2" t="str">
        <f t="shared" si="107"/>
        <v>10.</v>
      </c>
      <c r="F500" s="2" t="str">
        <f t="shared" si="108"/>
        <v>32</v>
      </c>
      <c r="G500" s="26" t="str">
        <f t="shared" si="109"/>
        <v>32105</v>
      </c>
      <c r="H500" t="str">
        <f t="shared" si="110"/>
        <v>ŠK Smíchov C</v>
      </c>
      <c r="I500" s="2" t="str">
        <f t="shared" si="116"/>
        <v>-</v>
      </c>
      <c r="J500" t="str">
        <f t="shared" si="111"/>
        <v>SK OAZA Praha F</v>
      </c>
      <c r="K500" s="2" t="str">
        <f t="shared" si="112"/>
        <v>čt</v>
      </c>
      <c r="L500" s="5">
        <f t="shared" si="113"/>
        <v>43538</v>
      </c>
      <c r="M500" s="2" t="str">
        <f t="shared" si="114"/>
        <v>17.45</v>
      </c>
      <c r="N500">
        <f t="shared" si="117"/>
      </c>
      <c r="Q500" s="16" t="str">
        <f t="shared" si="118"/>
        <v>2019031411029</v>
      </c>
      <c r="S500" s="6">
        <f t="shared" si="119"/>
        <v>1</v>
      </c>
    </row>
    <row r="501" spans="1:19" ht="15">
      <c r="A501">
        <f>MATCH(TRUE,INDEX(vseut,$A500+1):posut,0)+$A500</f>
        <v>492</v>
      </c>
      <c r="B501">
        <f ca="1" t="shared" si="115"/>
        <v>492</v>
      </c>
      <c r="C501" s="26" t="str">
        <f t="shared" si="105"/>
        <v>11002</v>
      </c>
      <c r="D501" s="26" t="str">
        <f t="shared" si="106"/>
        <v>11061</v>
      </c>
      <c r="E501" s="2" t="str">
        <f t="shared" si="107"/>
        <v>10.</v>
      </c>
      <c r="F501" s="2" t="str">
        <f t="shared" si="108"/>
        <v>32</v>
      </c>
      <c r="G501" s="26" t="str">
        <f t="shared" si="109"/>
        <v>32103</v>
      </c>
      <c r="H501" t="str">
        <f t="shared" si="110"/>
        <v>ŠK Sokol Vyšehrad J</v>
      </c>
      <c r="I501" s="2" t="str">
        <f t="shared" si="116"/>
        <v>-</v>
      </c>
      <c r="J501" t="str">
        <f t="shared" si="111"/>
        <v>Sokol Nebušice</v>
      </c>
      <c r="K501" s="2" t="str">
        <f t="shared" si="112"/>
        <v>čt</v>
      </c>
      <c r="L501" s="5">
        <f t="shared" si="113"/>
        <v>43538</v>
      </c>
      <c r="M501" s="2" t="str">
        <f t="shared" si="114"/>
        <v>18.00</v>
      </c>
      <c r="N501">
        <f t="shared" si="117"/>
      </c>
      <c r="Q501" s="16" t="str">
        <f t="shared" si="118"/>
        <v>2019031411002</v>
      </c>
      <c r="S501" s="6">
        <f t="shared" si="119"/>
        <v>1</v>
      </c>
    </row>
    <row r="502" spans="1:19" ht="15">
      <c r="A502">
        <f>MATCH(TRUE,INDEX(vseut,$A501+1):posut,0)+$A501</f>
        <v>493</v>
      </c>
      <c r="B502">
        <f ca="1" t="shared" si="115"/>
        <v>493</v>
      </c>
      <c r="C502" s="26" t="str">
        <f t="shared" si="105"/>
        <v>11014</v>
      </c>
      <c r="D502" s="26" t="str">
        <f t="shared" si="106"/>
        <v>11015</v>
      </c>
      <c r="E502" s="2" t="str">
        <f t="shared" si="107"/>
        <v>10.</v>
      </c>
      <c r="F502" s="2" t="str">
        <f t="shared" si="108"/>
        <v>33</v>
      </c>
      <c r="G502" s="26" t="str">
        <f t="shared" si="109"/>
        <v>33102</v>
      </c>
      <c r="H502" t="str">
        <f t="shared" si="110"/>
        <v>SK OAZA Praha E</v>
      </c>
      <c r="I502" s="2" t="str">
        <f t="shared" si="116"/>
        <v>-</v>
      </c>
      <c r="J502" t="str">
        <f t="shared" si="111"/>
        <v>TJ Kobylisy G</v>
      </c>
      <c r="K502" s="2" t="str">
        <f t="shared" si="112"/>
        <v>čt</v>
      </c>
      <c r="L502" s="5">
        <f t="shared" si="113"/>
        <v>43538</v>
      </c>
      <c r="M502" s="2" t="str">
        <f t="shared" si="114"/>
        <v>18.00</v>
      </c>
      <c r="N502" t="str">
        <f t="shared" si="117"/>
        <v>ano</v>
      </c>
      <c r="Q502" s="16" t="str">
        <f t="shared" si="118"/>
        <v>2019031411014</v>
      </c>
      <c r="S502" s="6">
        <f t="shared" si="119"/>
        <v>2</v>
      </c>
    </row>
    <row r="503" spans="1:19" ht="15">
      <c r="A503">
        <f>MATCH(TRUE,INDEX(vseut,$A502+1):posut,0)+$A502</f>
        <v>494</v>
      </c>
      <c r="B503">
        <f ca="1" t="shared" si="115"/>
        <v>494</v>
      </c>
      <c r="C503" s="26" t="str">
        <f t="shared" si="105"/>
        <v>11016</v>
      </c>
      <c r="D503" s="26" t="str">
        <f t="shared" si="106"/>
        <v>11032</v>
      </c>
      <c r="E503" s="2" t="str">
        <f t="shared" si="107"/>
        <v>10.</v>
      </c>
      <c r="F503" s="2" t="str">
        <f t="shared" si="108"/>
        <v>33</v>
      </c>
      <c r="G503" s="26" t="str">
        <f t="shared" si="109"/>
        <v>33106</v>
      </c>
      <c r="H503" t="str">
        <f t="shared" si="110"/>
        <v>ŠO Praga Praha E</v>
      </c>
      <c r="I503" s="2" t="str">
        <f t="shared" si="116"/>
        <v>-</v>
      </c>
      <c r="J503" t="str">
        <f t="shared" si="111"/>
        <v>DDM Praha 6 C</v>
      </c>
      <c r="K503" s="2" t="str">
        <f t="shared" si="112"/>
        <v>čt</v>
      </c>
      <c r="L503" s="5">
        <f t="shared" si="113"/>
        <v>43538</v>
      </c>
      <c r="M503" s="2" t="str">
        <f t="shared" si="114"/>
        <v>18.00</v>
      </c>
      <c r="N503">
        <f t="shared" si="117"/>
      </c>
      <c r="Q503" s="16" t="str">
        <f t="shared" si="118"/>
        <v>2019031411016</v>
      </c>
      <c r="S503" s="6">
        <f t="shared" si="119"/>
        <v>1</v>
      </c>
    </row>
    <row r="504" spans="1:19" ht="15">
      <c r="A504">
        <f>MATCH(TRUE,INDEX(vseut,$A503+1):posut,0)+$A503</f>
        <v>495</v>
      </c>
      <c r="B504">
        <f ca="1" t="shared" si="115"/>
        <v>495</v>
      </c>
      <c r="C504" s="26" t="str">
        <f t="shared" si="105"/>
        <v>11055</v>
      </c>
      <c r="D504" s="26" t="str">
        <f t="shared" si="106"/>
        <v>11016</v>
      </c>
      <c r="E504" s="2" t="str">
        <f t="shared" si="107"/>
        <v>10.</v>
      </c>
      <c r="F504" s="2" t="str">
        <f t="shared" si="108"/>
        <v>34</v>
      </c>
      <c r="G504" s="26" t="str">
        <f t="shared" si="109"/>
        <v>34102</v>
      </c>
      <c r="H504" t="str">
        <f t="shared" si="110"/>
        <v>Dukla E</v>
      </c>
      <c r="I504" s="2" t="str">
        <f t="shared" si="116"/>
        <v>-</v>
      </c>
      <c r="J504" t="str">
        <f t="shared" si="111"/>
        <v>ŠO Praga Praha C</v>
      </c>
      <c r="K504" s="2" t="str">
        <f t="shared" si="112"/>
        <v>čt</v>
      </c>
      <c r="L504" s="5">
        <f t="shared" si="113"/>
        <v>43538</v>
      </c>
      <c r="M504" s="2" t="str">
        <f t="shared" si="114"/>
        <v>18.00</v>
      </c>
      <c r="N504">
        <f t="shared" si="117"/>
      </c>
      <c r="Q504" s="16" t="str">
        <f t="shared" si="118"/>
        <v>2019031411055</v>
      </c>
      <c r="S504" s="6">
        <f t="shared" si="119"/>
        <v>1</v>
      </c>
    </row>
    <row r="505" spans="1:19" ht="15">
      <c r="A505">
        <f>MATCH(TRUE,INDEX(vseut,$A504+1):posut,0)+$A504</f>
        <v>496</v>
      </c>
      <c r="B505">
        <f ca="1" t="shared" si="115"/>
        <v>496</v>
      </c>
      <c r="C505" s="26" t="str">
        <f t="shared" si="105"/>
        <v>11051</v>
      </c>
      <c r="D505" s="26" t="str">
        <f t="shared" si="106"/>
        <v>11048</v>
      </c>
      <c r="E505" s="2" t="str">
        <f t="shared" si="107"/>
        <v>10.</v>
      </c>
      <c r="F505" s="2" t="str">
        <f t="shared" si="108"/>
        <v>12</v>
      </c>
      <c r="G505" s="26" t="str">
        <f t="shared" si="109"/>
        <v>12102</v>
      </c>
      <c r="H505" t="str">
        <f t="shared" si="110"/>
        <v>Šachový klub Bohnice - A</v>
      </c>
      <c r="I505" s="2" t="str">
        <f t="shared" si="116"/>
        <v>-</v>
      </c>
      <c r="J505" t="str">
        <f t="shared" si="111"/>
        <v>LISA A</v>
      </c>
      <c r="K505" s="2" t="str">
        <f t="shared" si="112"/>
        <v>pá</v>
      </c>
      <c r="L505" s="5">
        <f t="shared" si="113"/>
        <v>43539</v>
      </c>
      <c r="M505" s="2" t="str">
        <f t="shared" si="114"/>
        <v>17.30</v>
      </c>
      <c r="N505" t="str">
        <f t="shared" si="117"/>
        <v>ano</v>
      </c>
      <c r="Q505" s="16" t="str">
        <f t="shared" si="118"/>
        <v>2019031511051</v>
      </c>
      <c r="S505" s="6">
        <f t="shared" si="119"/>
        <v>1</v>
      </c>
    </row>
    <row r="506" spans="1:19" ht="15">
      <c r="A506">
        <f>MATCH(TRUE,INDEX(vseut,$A505+1):posut,0)+$A505</f>
        <v>497</v>
      </c>
      <c r="B506">
        <f ca="1" t="shared" si="115"/>
        <v>497</v>
      </c>
      <c r="C506" s="26" t="str">
        <f t="shared" si="105"/>
        <v>11016</v>
      </c>
      <c r="D506" s="26" t="str">
        <f t="shared" si="106"/>
        <v>11029</v>
      </c>
      <c r="E506" s="2" t="str">
        <f t="shared" si="107"/>
        <v>10.</v>
      </c>
      <c r="F506" s="2" t="str">
        <f t="shared" si="108"/>
        <v>22</v>
      </c>
      <c r="G506" s="26" t="str">
        <f t="shared" si="109"/>
        <v>22105</v>
      </c>
      <c r="H506" t="str">
        <f t="shared" si="110"/>
        <v>ŠO Praga Praha B</v>
      </c>
      <c r="I506" s="2" t="str">
        <f t="shared" si="116"/>
        <v>-</v>
      </c>
      <c r="J506" t="str">
        <f t="shared" si="111"/>
        <v>ŠK Smíchov B</v>
      </c>
      <c r="K506" s="2" t="str">
        <f t="shared" si="112"/>
        <v>pá</v>
      </c>
      <c r="L506" s="5">
        <f t="shared" si="113"/>
        <v>43539</v>
      </c>
      <c r="M506" s="2" t="str">
        <f t="shared" si="114"/>
        <v>18.00</v>
      </c>
      <c r="N506">
        <f t="shared" si="117"/>
      </c>
      <c r="Q506" s="16" t="str">
        <f t="shared" si="118"/>
        <v>2019031511016</v>
      </c>
      <c r="S506" s="6">
        <f t="shared" si="119"/>
        <v>1</v>
      </c>
    </row>
    <row r="507" spans="1:19" ht="15">
      <c r="A507">
        <f>MATCH(TRUE,INDEX(vseut,$A506+1):posut,0)+$A506</f>
        <v>498</v>
      </c>
      <c r="B507">
        <f ca="1" t="shared" si="115"/>
        <v>498</v>
      </c>
      <c r="C507" s="26" t="str">
        <f t="shared" si="105"/>
        <v>11002</v>
      </c>
      <c r="D507" s="26" t="str">
        <f t="shared" si="106"/>
        <v>11012</v>
      </c>
      <c r="E507" s="2" t="str">
        <f t="shared" si="107"/>
        <v>10.</v>
      </c>
      <c r="F507" s="2" t="str">
        <f t="shared" si="108"/>
        <v>33</v>
      </c>
      <c r="G507" s="26" t="str">
        <f t="shared" si="109"/>
        <v>33104</v>
      </c>
      <c r="H507" t="str">
        <f t="shared" si="110"/>
        <v>ŠK Sokol Vyšehrad I</v>
      </c>
      <c r="I507" s="2" t="str">
        <f t="shared" si="116"/>
        <v>-</v>
      </c>
      <c r="J507" t="str">
        <f t="shared" si="111"/>
        <v>ŠK Viktoria Žižkov D</v>
      </c>
      <c r="K507" s="2" t="str">
        <f t="shared" si="112"/>
        <v>pá</v>
      </c>
      <c r="L507" s="5">
        <f t="shared" si="113"/>
        <v>43539</v>
      </c>
      <c r="M507" s="2" t="str">
        <f t="shared" si="114"/>
        <v>18.00</v>
      </c>
      <c r="N507">
        <f t="shared" si="117"/>
      </c>
      <c r="Q507" s="16" t="str">
        <f t="shared" si="118"/>
        <v>2019031511002</v>
      </c>
      <c r="S507" s="6">
        <f t="shared" si="119"/>
        <v>1</v>
      </c>
    </row>
    <row r="508" spans="1:19" ht="15">
      <c r="A508">
        <f>MATCH(TRUE,INDEX(vseut,$A507+1):posut,0)+$A507</f>
        <v>499</v>
      </c>
      <c r="B508">
        <f ca="1" t="shared" si="115"/>
        <v>499</v>
      </c>
      <c r="C508" s="26" t="str">
        <f t="shared" si="105"/>
        <v>11012</v>
      </c>
      <c r="D508" s="26" t="str">
        <f t="shared" si="106"/>
        <v>11001</v>
      </c>
      <c r="E508" s="2" t="str">
        <f t="shared" si="107"/>
        <v>12.</v>
      </c>
      <c r="F508" s="2" t="str">
        <f t="shared" si="108"/>
        <v>01</v>
      </c>
      <c r="G508" s="26" t="str">
        <f t="shared" si="109"/>
        <v>01123</v>
      </c>
      <c r="H508" t="str">
        <f t="shared" si="110"/>
        <v>ŠK Viktoria Žižkov A</v>
      </c>
      <c r="I508" s="2" t="str">
        <f t="shared" si="116"/>
        <v>-</v>
      </c>
      <c r="J508" t="str">
        <f t="shared" si="111"/>
        <v>TJ Bohemians Praha B</v>
      </c>
      <c r="K508" s="2" t="str">
        <f t="shared" si="112"/>
        <v>po</v>
      </c>
      <c r="L508" s="5">
        <f t="shared" si="113"/>
        <v>43542</v>
      </c>
      <c r="M508" s="2" t="str">
        <f t="shared" si="114"/>
        <v>18.00</v>
      </c>
      <c r="N508" t="str">
        <f t="shared" si="117"/>
        <v>ano</v>
      </c>
      <c r="Q508" s="16" t="str">
        <f t="shared" si="118"/>
        <v>2019031811012</v>
      </c>
      <c r="S508" s="6">
        <f t="shared" si="119"/>
        <v>1</v>
      </c>
    </row>
    <row r="509" spans="1:19" ht="15">
      <c r="A509">
        <f>MATCH(TRUE,INDEX(vseut,$A508+1):posut,0)+$A508</f>
        <v>500</v>
      </c>
      <c r="B509">
        <f ca="1" t="shared" si="115"/>
        <v>500</v>
      </c>
      <c r="C509" s="26" t="str">
        <f t="shared" si="105"/>
        <v>11053</v>
      </c>
      <c r="D509" s="26" t="str">
        <f t="shared" si="106"/>
        <v>11004</v>
      </c>
      <c r="E509" s="2" t="str">
        <f t="shared" si="107"/>
        <v>10.</v>
      </c>
      <c r="F509" s="2" t="str">
        <f t="shared" si="108"/>
        <v>31</v>
      </c>
      <c r="G509" s="26" t="str">
        <f t="shared" si="109"/>
        <v>31103</v>
      </c>
      <c r="H509" t="str">
        <f t="shared" si="110"/>
        <v>SK Lokomotiva Radlice A</v>
      </c>
      <c r="I509" s="2" t="str">
        <f t="shared" si="116"/>
        <v>-</v>
      </c>
      <c r="J509" t="str">
        <f t="shared" si="111"/>
        <v>ŠK DP Praha G</v>
      </c>
      <c r="K509" s="2" t="str">
        <f t="shared" si="112"/>
        <v>po</v>
      </c>
      <c r="L509" s="5">
        <f t="shared" si="113"/>
        <v>43542</v>
      </c>
      <c r="M509" s="2" t="str">
        <f t="shared" si="114"/>
        <v>18.00</v>
      </c>
      <c r="N509">
        <f t="shared" si="117"/>
      </c>
      <c r="Q509" s="16" t="str">
        <f t="shared" si="118"/>
        <v>2019031811053</v>
      </c>
      <c r="S509" s="6">
        <f t="shared" si="119"/>
        <v>1</v>
      </c>
    </row>
    <row r="510" spans="1:19" ht="15">
      <c r="A510">
        <f>MATCH(TRUE,INDEX(vseut,$A509+1):posut,0)+$A509</f>
        <v>501</v>
      </c>
      <c r="B510">
        <f ca="1" t="shared" si="115"/>
        <v>501</v>
      </c>
      <c r="C510" s="26" t="str">
        <f t="shared" si="105"/>
        <v>11028</v>
      </c>
      <c r="D510" s="26" t="str">
        <f t="shared" si="106"/>
        <v>11006</v>
      </c>
      <c r="E510" s="2" t="str">
        <f t="shared" si="107"/>
        <v>12.</v>
      </c>
      <c r="F510" s="2" t="str">
        <f t="shared" si="108"/>
        <v>01</v>
      </c>
      <c r="G510" s="26" t="str">
        <f t="shared" si="109"/>
        <v>01127</v>
      </c>
      <c r="H510" t="str">
        <f t="shared" si="110"/>
        <v>GROP - B</v>
      </c>
      <c r="I510" s="2" t="str">
        <f t="shared" si="116"/>
        <v>-</v>
      </c>
      <c r="J510" t="str">
        <f t="shared" si="111"/>
        <v>TJ Pankrác C</v>
      </c>
      <c r="K510" s="2" t="str">
        <f t="shared" si="112"/>
        <v>út</v>
      </c>
      <c r="L510" s="5">
        <f t="shared" si="113"/>
        <v>43543</v>
      </c>
      <c r="M510" s="2" t="str">
        <f t="shared" si="114"/>
        <v>18.00</v>
      </c>
      <c r="N510" t="str">
        <f t="shared" si="117"/>
        <v>ano</v>
      </c>
      <c r="Q510" s="16" t="str">
        <f t="shared" si="118"/>
        <v>2019031911028</v>
      </c>
      <c r="S510" s="6">
        <f t="shared" si="119"/>
        <v>1</v>
      </c>
    </row>
    <row r="511" spans="1:19" ht="15">
      <c r="A511">
        <f>MATCH(TRUE,INDEX(vseut,$A510+1):posut,0)+$A510</f>
        <v>502</v>
      </c>
      <c r="B511">
        <f ca="1" t="shared" si="115"/>
        <v>502</v>
      </c>
      <c r="C511" s="26" t="str">
        <f t="shared" si="105"/>
        <v>11006</v>
      </c>
      <c r="D511" s="26" t="str">
        <f t="shared" si="106"/>
        <v>11032</v>
      </c>
      <c r="E511" s="2" t="str">
        <f t="shared" si="107"/>
        <v>7.</v>
      </c>
      <c r="F511" s="2" t="str">
        <f t="shared" si="108"/>
        <v>01</v>
      </c>
      <c r="G511" s="26" t="str">
        <f t="shared" si="109"/>
        <v>0175</v>
      </c>
      <c r="H511" t="str">
        <f t="shared" si="110"/>
        <v>TJ Pankrác D</v>
      </c>
      <c r="I511" s="2" t="str">
        <f t="shared" si="116"/>
        <v>-</v>
      </c>
      <c r="J511" t="str">
        <f t="shared" si="111"/>
        <v>DDM Praha 6 A</v>
      </c>
      <c r="K511" s="2" t="str">
        <f t="shared" si="112"/>
        <v>út</v>
      </c>
      <c r="L511" s="5">
        <f t="shared" si="113"/>
        <v>43543</v>
      </c>
      <c r="M511" s="2" t="str">
        <f t="shared" si="114"/>
        <v>18.00</v>
      </c>
      <c r="N511" t="str">
        <f t="shared" si="117"/>
        <v>ano</v>
      </c>
      <c r="Q511" s="16" t="str">
        <f t="shared" si="118"/>
        <v>2019031911006</v>
      </c>
      <c r="S511" s="6">
        <v>1</v>
      </c>
    </row>
    <row r="512" spans="1:19" ht="15">
      <c r="A512">
        <f>MATCH(TRUE,INDEX(vseut,$A511+1):posut,0)+$A511</f>
        <v>503</v>
      </c>
      <c r="B512">
        <f ca="1" t="shared" si="115"/>
        <v>503</v>
      </c>
      <c r="C512" s="26" t="str">
        <f t="shared" si="105"/>
        <v>11053</v>
      </c>
      <c r="D512" s="26" t="str">
        <f t="shared" si="106"/>
        <v>11061</v>
      </c>
      <c r="E512" s="2" t="str">
        <f t="shared" si="107"/>
        <v>5.</v>
      </c>
      <c r="F512" s="2" t="str">
        <f t="shared" si="108"/>
        <v>32</v>
      </c>
      <c r="G512" s="26" t="str">
        <f t="shared" si="109"/>
        <v>3256</v>
      </c>
      <c r="H512" t="str">
        <f t="shared" si="110"/>
        <v>SK Lokomotiva Radlice B</v>
      </c>
      <c r="I512" s="2" t="str">
        <f t="shared" si="116"/>
        <v>-</v>
      </c>
      <c r="J512" t="str">
        <f t="shared" si="111"/>
        <v>Sokol Nebušice</v>
      </c>
      <c r="K512" s="2" t="str">
        <f t="shared" si="112"/>
        <v>út</v>
      </c>
      <c r="L512" s="5">
        <f t="shared" si="113"/>
        <v>43543</v>
      </c>
      <c r="M512" s="2" t="str">
        <f t="shared" si="114"/>
        <v>18.00</v>
      </c>
      <c r="N512">
        <f t="shared" si="117"/>
      </c>
      <c r="Q512" s="16" t="str">
        <f t="shared" si="118"/>
        <v>2019031911053</v>
      </c>
      <c r="S512" s="6">
        <f t="shared" si="119"/>
        <v>1</v>
      </c>
    </row>
    <row r="513" spans="1:19" ht="15">
      <c r="A513">
        <f>MATCH(TRUE,INDEX(vseut,$A512+1):posut,0)+$A512</f>
        <v>504</v>
      </c>
      <c r="B513">
        <f ca="1" t="shared" si="115"/>
        <v>504</v>
      </c>
      <c r="C513" s="26" t="str">
        <f t="shared" si="105"/>
        <v>11063</v>
      </c>
      <c r="D513" s="26" t="str">
        <f t="shared" si="106"/>
        <v>11028</v>
      </c>
      <c r="E513" s="2" t="str">
        <f t="shared" si="107"/>
        <v>10.</v>
      </c>
      <c r="F513" s="2" t="str">
        <f t="shared" si="108"/>
        <v>34</v>
      </c>
      <c r="G513" s="26" t="str">
        <f t="shared" si="109"/>
        <v>34106</v>
      </c>
      <c r="H513" t="str">
        <f t="shared" si="110"/>
        <v>Šachový klub Praha 4 "C"</v>
      </c>
      <c r="I513" s="2" t="str">
        <f t="shared" si="116"/>
        <v>-</v>
      </c>
      <c r="J513" t="str">
        <f t="shared" si="111"/>
        <v>GROP - E</v>
      </c>
      <c r="K513" s="2" t="str">
        <f t="shared" si="112"/>
        <v>út</v>
      </c>
      <c r="L513" s="5">
        <f t="shared" si="113"/>
        <v>43543</v>
      </c>
      <c r="M513" s="2" t="str">
        <f t="shared" si="114"/>
        <v>18.00</v>
      </c>
      <c r="N513">
        <f t="shared" si="117"/>
      </c>
      <c r="Q513" s="16" t="str">
        <f t="shared" si="118"/>
        <v>2019031911063</v>
      </c>
      <c r="S513" s="6">
        <f t="shared" si="119"/>
        <v>1</v>
      </c>
    </row>
    <row r="514" spans="1:19" ht="15">
      <c r="A514">
        <f>MATCH(TRUE,INDEX(vseut,$A513+1):posut,0)+$A513</f>
        <v>505</v>
      </c>
      <c r="B514">
        <f ca="1" t="shared" si="115"/>
        <v>505</v>
      </c>
      <c r="C514" s="26" t="str">
        <f t="shared" si="105"/>
        <v>11001</v>
      </c>
      <c r="D514" s="26" t="str">
        <f t="shared" si="106"/>
        <v>11010</v>
      </c>
      <c r="E514" s="2" t="str">
        <f t="shared" si="107"/>
        <v>12.</v>
      </c>
      <c r="F514" s="2" t="str">
        <f t="shared" si="108"/>
        <v>01</v>
      </c>
      <c r="G514" s="26" t="str">
        <f t="shared" si="109"/>
        <v>01125</v>
      </c>
      <c r="H514" t="str">
        <f t="shared" si="110"/>
        <v>TJ Bohemians Praha C</v>
      </c>
      <c r="I514" s="2" t="str">
        <f t="shared" si="116"/>
        <v>-</v>
      </c>
      <c r="J514" t="str">
        <f t="shared" si="111"/>
        <v>ŠK Loko Praha A</v>
      </c>
      <c r="K514" s="2" t="str">
        <f t="shared" si="112"/>
        <v>st</v>
      </c>
      <c r="L514" s="5">
        <f t="shared" si="113"/>
        <v>43544</v>
      </c>
      <c r="M514" s="2" t="str">
        <f t="shared" si="114"/>
        <v>18.00</v>
      </c>
      <c r="N514" t="str">
        <f t="shared" si="117"/>
        <v>ano</v>
      </c>
      <c r="Q514" s="16" t="str">
        <f t="shared" si="118"/>
        <v>2019032011001</v>
      </c>
      <c r="S514" s="6">
        <f t="shared" si="119"/>
        <v>1</v>
      </c>
    </row>
    <row r="515" spans="1:19" ht="15">
      <c r="A515">
        <f>MATCH(TRUE,INDEX(vseut,$A514+1):posut,0)+$A514</f>
        <v>506</v>
      </c>
      <c r="B515">
        <f ca="1" t="shared" si="115"/>
        <v>506</v>
      </c>
      <c r="C515" s="26" t="str">
        <f t="shared" si="105"/>
        <v>11015</v>
      </c>
      <c r="D515" s="26" t="str">
        <f t="shared" si="106"/>
        <v>11055</v>
      </c>
      <c r="E515" s="2" t="str">
        <f t="shared" si="107"/>
        <v>12.</v>
      </c>
      <c r="F515" s="2" t="str">
        <f t="shared" si="108"/>
        <v>01</v>
      </c>
      <c r="G515" s="26" t="str">
        <f t="shared" si="109"/>
        <v>01124</v>
      </c>
      <c r="H515" t="str">
        <f t="shared" si="110"/>
        <v>TJ Kobylisy B</v>
      </c>
      <c r="I515" s="2" t="str">
        <f t="shared" si="116"/>
        <v>-</v>
      </c>
      <c r="J515" t="str">
        <f t="shared" si="111"/>
        <v>Dukla B</v>
      </c>
      <c r="K515" s="2" t="str">
        <f t="shared" si="112"/>
        <v>st</v>
      </c>
      <c r="L515" s="5">
        <f t="shared" si="113"/>
        <v>43544</v>
      </c>
      <c r="M515" s="2" t="str">
        <f t="shared" si="114"/>
        <v>18.00</v>
      </c>
      <c r="N515" t="str">
        <f t="shared" si="117"/>
        <v>ano</v>
      </c>
      <c r="Q515" s="16" t="str">
        <f t="shared" si="118"/>
        <v>2019032011015</v>
      </c>
      <c r="S515" s="6">
        <f t="shared" si="119"/>
        <v>1</v>
      </c>
    </row>
    <row r="516" spans="1:19" ht="15">
      <c r="A516">
        <f>MATCH(TRUE,INDEX(vseut,$A515+1):posut,0)+$A515</f>
        <v>507</v>
      </c>
      <c r="B516">
        <f ca="1" t="shared" si="115"/>
        <v>507</v>
      </c>
      <c r="C516" s="26" t="str">
        <f t="shared" si="105"/>
        <v>11014</v>
      </c>
      <c r="D516" s="26" t="str">
        <f t="shared" si="106"/>
        <v>11002</v>
      </c>
      <c r="E516" s="2" t="str">
        <f t="shared" si="107"/>
        <v>12.</v>
      </c>
      <c r="F516" s="2" t="str">
        <f t="shared" si="108"/>
        <v>01</v>
      </c>
      <c r="G516" s="26" t="str">
        <f t="shared" si="109"/>
        <v>01122</v>
      </c>
      <c r="H516" t="str">
        <f t="shared" si="110"/>
        <v>SK OAZA Praha B</v>
      </c>
      <c r="I516" s="2" t="str">
        <f t="shared" si="116"/>
        <v>-</v>
      </c>
      <c r="J516" t="str">
        <f t="shared" si="111"/>
        <v>ŠK Sokol Vyšehrad C</v>
      </c>
      <c r="K516" s="2" t="str">
        <f t="shared" si="112"/>
        <v>čt</v>
      </c>
      <c r="L516" s="5">
        <f t="shared" si="113"/>
        <v>43545</v>
      </c>
      <c r="M516" s="2" t="str">
        <f t="shared" si="114"/>
        <v>18.00</v>
      </c>
      <c r="N516" t="str">
        <f t="shared" si="117"/>
        <v>ano</v>
      </c>
      <c r="Q516" s="16" t="str">
        <f t="shared" si="118"/>
        <v>2019032111014</v>
      </c>
      <c r="S516" s="6">
        <f t="shared" si="119"/>
        <v>1</v>
      </c>
    </row>
    <row r="517" spans="1:19" ht="15">
      <c r="A517">
        <f>MATCH(TRUE,INDEX(vseut,$A516+1):posut,0)+$A516</f>
        <v>508</v>
      </c>
      <c r="B517">
        <f ca="1" t="shared" si="115"/>
        <v>508</v>
      </c>
      <c r="C517" s="26" t="str">
        <f t="shared" si="105"/>
        <v>11011</v>
      </c>
      <c r="D517" s="26" t="str">
        <f t="shared" si="106"/>
        <v>11006</v>
      </c>
      <c r="E517" s="2" t="str">
        <f t="shared" si="107"/>
        <v>12.</v>
      </c>
      <c r="F517" s="2" t="str">
        <f t="shared" si="108"/>
        <v>01</v>
      </c>
      <c r="G517" s="26" t="str">
        <f t="shared" si="109"/>
        <v>01126</v>
      </c>
      <c r="H517" t="str">
        <f t="shared" si="110"/>
        <v>Sokol Praha Vršovice B</v>
      </c>
      <c r="I517" s="2" t="str">
        <f t="shared" si="116"/>
        <v>-</v>
      </c>
      <c r="J517" t="str">
        <f t="shared" si="111"/>
        <v>TJ Pankrác D</v>
      </c>
      <c r="K517" s="2" t="str">
        <f t="shared" si="112"/>
        <v>čt</v>
      </c>
      <c r="L517" s="5">
        <f t="shared" si="113"/>
        <v>43545</v>
      </c>
      <c r="M517" s="2" t="str">
        <f t="shared" si="114"/>
        <v>17.30</v>
      </c>
      <c r="N517" t="str">
        <f t="shared" si="117"/>
        <v>ano</v>
      </c>
      <c r="Q517" s="16" t="str">
        <f t="shared" si="118"/>
        <v>2019032111011</v>
      </c>
      <c r="S517" s="6">
        <f t="shared" si="119"/>
        <v>2</v>
      </c>
    </row>
    <row r="518" spans="1:19" ht="15">
      <c r="A518">
        <f>MATCH(TRUE,INDEX(vseut,$A517+1):posut,0)+$A517</f>
        <v>509</v>
      </c>
      <c r="B518">
        <f ca="1" t="shared" si="115"/>
        <v>509</v>
      </c>
      <c r="C518" s="26" t="str">
        <f t="shared" si="105"/>
        <v>11002</v>
      </c>
      <c r="D518" s="26" t="str">
        <f t="shared" si="106"/>
        <v>11015</v>
      </c>
      <c r="E518" s="2" t="str">
        <f t="shared" si="107"/>
        <v>2.</v>
      </c>
      <c r="F518" s="2" t="str">
        <f t="shared" si="108"/>
        <v>11</v>
      </c>
      <c r="G518" s="26" t="str">
        <f t="shared" si="109"/>
        <v>1122</v>
      </c>
      <c r="H518" t="str">
        <f t="shared" si="110"/>
        <v>ŠK Sokol Vyšehrad D</v>
      </c>
      <c r="I518" s="2" t="str">
        <f t="shared" si="116"/>
        <v>-</v>
      </c>
      <c r="J518" t="str">
        <f t="shared" si="111"/>
        <v>TJ Kobylisy E</v>
      </c>
      <c r="K518" s="2" t="str">
        <f t="shared" si="112"/>
        <v>čt</v>
      </c>
      <c r="L518" s="5">
        <f t="shared" si="113"/>
        <v>43545</v>
      </c>
      <c r="M518" s="2" t="str">
        <f t="shared" si="114"/>
        <v>18.00</v>
      </c>
      <c r="N518" t="str">
        <f t="shared" si="117"/>
        <v>ano</v>
      </c>
      <c r="Q518" s="16" t="str">
        <f t="shared" si="118"/>
        <v>2019032111002</v>
      </c>
      <c r="S518" s="6">
        <f t="shared" si="119"/>
        <v>1</v>
      </c>
    </row>
    <row r="519" spans="1:19" ht="15">
      <c r="A519">
        <f>MATCH(TRUE,INDEX(vseut,$A518+1):posut,0)+$A518</f>
        <v>510</v>
      </c>
      <c r="B519">
        <f ca="1" t="shared" si="115"/>
        <v>510</v>
      </c>
      <c r="C519" s="26" t="str">
        <f t="shared" si="105"/>
        <v>11011</v>
      </c>
      <c r="D519" s="26" t="str">
        <f t="shared" si="106"/>
        <v>11050</v>
      </c>
      <c r="E519" s="2" t="str">
        <f t="shared" si="107"/>
        <v>7.</v>
      </c>
      <c r="F519" s="2" t="str">
        <f t="shared" si="108"/>
        <v>21</v>
      </c>
      <c r="G519" s="26" t="str">
        <f t="shared" si="109"/>
        <v>2172</v>
      </c>
      <c r="H519" t="str">
        <f t="shared" si="110"/>
        <v>Sokol Praha Vršovice D</v>
      </c>
      <c r="I519" s="2" t="str">
        <f t="shared" si="116"/>
        <v>-</v>
      </c>
      <c r="J519" t="str">
        <f t="shared" si="111"/>
        <v>Unichess Ž</v>
      </c>
      <c r="K519" s="2" t="str">
        <f t="shared" si="112"/>
        <v>čt</v>
      </c>
      <c r="L519" s="5">
        <f t="shared" si="113"/>
        <v>43545</v>
      </c>
      <c r="M519" s="2" t="str">
        <f t="shared" si="114"/>
        <v>17.30</v>
      </c>
      <c r="N519" t="str">
        <f t="shared" si="117"/>
        <v>ano</v>
      </c>
      <c r="Q519" s="16" t="str">
        <f t="shared" si="118"/>
        <v>2019032111011</v>
      </c>
      <c r="S519" s="6">
        <f t="shared" si="119"/>
        <v>2</v>
      </c>
    </row>
    <row r="520" spans="1:19" ht="15">
      <c r="A520">
        <f>MATCH(TRUE,INDEX(vseut,$A519+1):posut,0)+$A519</f>
        <v>511</v>
      </c>
      <c r="B520">
        <f ca="1" t="shared" si="115"/>
        <v>511</v>
      </c>
      <c r="C520" s="26" t="str">
        <f t="shared" si="105"/>
        <v>11006</v>
      </c>
      <c r="D520" s="26" t="str">
        <f t="shared" si="106"/>
        <v>11028</v>
      </c>
      <c r="E520" s="2" t="str">
        <f t="shared" si="107"/>
        <v>4.</v>
      </c>
      <c r="F520" s="2" t="str">
        <f t="shared" si="108"/>
        <v>21</v>
      </c>
      <c r="G520" s="26" t="str">
        <f t="shared" si="109"/>
        <v>2145</v>
      </c>
      <c r="H520" t="str">
        <f t="shared" si="110"/>
        <v>TJ Pankrác F</v>
      </c>
      <c r="I520" s="2" t="str">
        <f t="shared" si="116"/>
        <v>-</v>
      </c>
      <c r="J520" t="str">
        <f t="shared" si="111"/>
        <v>GROP - D</v>
      </c>
      <c r="K520" s="2" t="str">
        <f t="shared" si="112"/>
        <v>čt</v>
      </c>
      <c r="L520" s="5">
        <f t="shared" si="113"/>
        <v>43545</v>
      </c>
      <c r="M520" s="2" t="str">
        <f t="shared" si="114"/>
        <v>17.30</v>
      </c>
      <c r="N520">
        <f t="shared" si="117"/>
      </c>
      <c r="Q520" s="16" t="str">
        <f t="shared" si="118"/>
        <v>2019032111006</v>
      </c>
      <c r="S520" s="6">
        <f t="shared" si="119"/>
        <v>1</v>
      </c>
    </row>
    <row r="521" spans="1:19" ht="15">
      <c r="A521">
        <f>MATCH(TRUE,INDEX(vseut,$A520+1):posut,0)+$A520</f>
        <v>512</v>
      </c>
      <c r="B521">
        <f ca="1" t="shared" si="115"/>
        <v>512</v>
      </c>
      <c r="C521" s="26" t="str">
        <f t="shared" si="105"/>
        <v>11032</v>
      </c>
      <c r="D521" s="26" t="str">
        <f t="shared" si="106"/>
        <v>11022</v>
      </c>
      <c r="E521" s="2" t="str">
        <f t="shared" si="107"/>
        <v>3.</v>
      </c>
      <c r="F521" s="2" t="str">
        <f t="shared" si="108"/>
        <v>22</v>
      </c>
      <c r="G521" s="26" t="str">
        <f t="shared" si="109"/>
        <v>2232</v>
      </c>
      <c r="H521" t="str">
        <f t="shared" si="110"/>
        <v>DDM Praha 6 B</v>
      </c>
      <c r="I521" s="2" t="str">
        <f t="shared" si="116"/>
        <v>-</v>
      </c>
      <c r="J521" t="str">
        <f t="shared" si="111"/>
        <v>SK Rapid Praha A</v>
      </c>
      <c r="K521" s="2" t="str">
        <f t="shared" si="112"/>
        <v>čt</v>
      </c>
      <c r="L521" s="5">
        <f t="shared" si="113"/>
        <v>43545</v>
      </c>
      <c r="M521" s="2" t="str">
        <f t="shared" si="114"/>
        <v>18.00</v>
      </c>
      <c r="N521">
        <f t="shared" si="117"/>
      </c>
      <c r="Q521" s="16" t="str">
        <f t="shared" si="118"/>
        <v>2019032111032</v>
      </c>
      <c r="S521" s="6">
        <f t="shared" si="119"/>
        <v>1</v>
      </c>
    </row>
    <row r="522" spans="1:19" ht="15">
      <c r="A522">
        <f>MATCH(TRUE,INDEX(vseut,$A521+1):posut,0)+$A521</f>
        <v>513</v>
      </c>
      <c r="B522">
        <f ca="1" t="shared" si="115"/>
        <v>513</v>
      </c>
      <c r="C522" s="26" t="str">
        <f aca="true" t="shared" si="120" ref="C522:C584">IF(ISNUMBER(A522),INDEX(doddil,A522),"")</f>
        <v>11001</v>
      </c>
      <c r="D522" s="26" t="str">
        <f aca="true" t="shared" si="121" ref="D522:D583">IF(ISNUMBER(A522),INDEX(hoddil,A522),"")</f>
        <v>11010</v>
      </c>
      <c r="E522" s="2" t="str">
        <f aca="true" t="shared" si="122" ref="E522:E583">IF(ISNUMBER($A522),INDEX(koloc,$A522),"")</f>
        <v>9.</v>
      </c>
      <c r="F522" s="2" t="str">
        <f aca="true" t="shared" si="123" ref="F522:F583">IF(ISNUMBER(A522),INDEX(skupic,A522),"")</f>
        <v>22</v>
      </c>
      <c r="G522" s="26" t="str">
        <f aca="true" t="shared" si="124" ref="G522:G583">IF(ISNUMBER(A522),INDEX(idut,A522),"")</f>
        <v>2294</v>
      </c>
      <c r="H522" t="str">
        <f aca="true" t="shared" si="125" ref="H522:H583">IF(ISNUMBER(A522),INDEX(doma,A522),"")</f>
        <v>TJ Bohemians Praha G</v>
      </c>
      <c r="I522" s="2" t="str">
        <f t="shared" si="116"/>
        <v>-</v>
      </c>
      <c r="J522" t="str">
        <f aca="true" t="shared" si="126" ref="J522:J583">IF(ISNUMBER(A522),INDEX(venku,A522),"")</f>
        <v>ŠK Loko Praha C</v>
      </c>
      <c r="K522" s="2" t="str">
        <f aca="true" t="shared" si="127" ref="K522:K583">IF(ISNUMBER(A522),INDEX(hraden,A522),"")</f>
        <v>čt</v>
      </c>
      <c r="L522" s="5">
        <f aca="true" t="shared" si="128" ref="L522:L583">IF(ISNUMBER(A522),INDEX(kaldat,A522),"")</f>
        <v>43545</v>
      </c>
      <c r="M522" s="2" t="str">
        <f aca="true" t="shared" si="129" ref="M522:M583">IF(ISNUMBER(A522),INDEX(hracas,A522),"")</f>
        <v>18.00</v>
      </c>
      <c r="N522">
        <f t="shared" si="117"/>
      </c>
      <c r="Q522" s="16" t="str">
        <f t="shared" si="118"/>
        <v>2019032111001</v>
      </c>
      <c r="S522" s="6">
        <f t="shared" si="119"/>
        <v>1</v>
      </c>
    </row>
    <row r="523" spans="1:19" ht="15">
      <c r="A523">
        <f>MATCH(TRUE,INDEX(vseut,$A522+1):posut,0)+$A522</f>
        <v>514</v>
      </c>
      <c r="B523">
        <f aca="true" ca="1" t="shared" si="130" ref="B523:B582">IF(ISNUMBER($A523),OFFSET($B523,-1,0)+1,"")</f>
        <v>514</v>
      </c>
      <c r="C523" s="26" t="str">
        <f t="shared" si="120"/>
        <v>11055</v>
      </c>
      <c r="D523" s="26" t="str">
        <f t="shared" si="121"/>
        <v>11028</v>
      </c>
      <c r="E523" s="2" t="str">
        <f t="shared" si="122"/>
        <v>6.</v>
      </c>
      <c r="F523" s="2" t="str">
        <f t="shared" si="123"/>
        <v>34</v>
      </c>
      <c r="G523" s="26" t="str">
        <f t="shared" si="124"/>
        <v>3464</v>
      </c>
      <c r="H523" t="str">
        <f t="shared" si="125"/>
        <v>Dukla E</v>
      </c>
      <c r="I523" s="2" t="str">
        <f aca="true" t="shared" si="131" ref="I523:I583">IF(ISNUMBER(A523),"-","")</f>
        <v>-</v>
      </c>
      <c r="J523" t="str">
        <f t="shared" si="126"/>
        <v>GROP - E</v>
      </c>
      <c r="K523" s="2" t="str">
        <f t="shared" si="127"/>
        <v>čt</v>
      </c>
      <c r="L523" s="5">
        <f t="shared" si="128"/>
        <v>43545</v>
      </c>
      <c r="M523" s="2" t="str">
        <f t="shared" si="129"/>
        <v>18.00</v>
      </c>
      <c r="N523">
        <f aca="true" t="shared" si="132" ref="N523:N583">IF(AND(ISNUMBER(A523),OR($F523="01",$F523="11",$F523="12",S523&gt;1)),"ano","")</f>
      </c>
      <c r="Q523" s="16" t="str">
        <f aca="true" t="shared" si="133" ref="Q523:Q582">TEXT(L523,"rrrrmmdd")&amp;C523</f>
        <v>2019032111055</v>
      </c>
      <c r="S523" s="6">
        <f aca="true" t="shared" si="134" ref="S523:S582">COUNTIF($Q$10:$Q$582,Q523)</f>
        <v>1</v>
      </c>
    </row>
    <row r="524" spans="1:19" ht="15">
      <c r="A524">
        <f>MATCH(TRUE,INDEX(vseut,$A523+1):posut,0)+$A523</f>
        <v>515</v>
      </c>
      <c r="B524">
        <f ca="1" t="shared" si="130"/>
        <v>515</v>
      </c>
      <c r="C524" s="26" t="str">
        <f t="shared" si="120"/>
        <v>11055</v>
      </c>
      <c r="D524" s="26" t="str">
        <f t="shared" si="121"/>
        <v>11012</v>
      </c>
      <c r="E524" s="2" t="str">
        <f t="shared" si="122"/>
        <v>11.</v>
      </c>
      <c r="F524" s="2" t="str">
        <f t="shared" si="123"/>
        <v>01</v>
      </c>
      <c r="G524" s="26" t="str">
        <f t="shared" si="124"/>
        <v>01115</v>
      </c>
      <c r="H524" t="str">
        <f t="shared" si="125"/>
        <v>Dukla B</v>
      </c>
      <c r="I524" s="2" t="str">
        <f t="shared" si="131"/>
        <v>-</v>
      </c>
      <c r="J524" t="str">
        <f t="shared" si="126"/>
        <v>ŠK Viktoria Žižkov A</v>
      </c>
      <c r="K524" s="2" t="str">
        <f t="shared" si="127"/>
        <v>po</v>
      </c>
      <c r="L524" s="5">
        <f t="shared" si="128"/>
        <v>43549</v>
      </c>
      <c r="M524" s="2" t="str">
        <f t="shared" si="129"/>
        <v>18.00</v>
      </c>
      <c r="N524" t="str">
        <f t="shared" si="132"/>
        <v>ano</v>
      </c>
      <c r="Q524" s="16" t="str">
        <f t="shared" si="133"/>
        <v>2019032511055</v>
      </c>
      <c r="S524" s="6">
        <f t="shared" si="134"/>
        <v>1</v>
      </c>
    </row>
    <row r="525" spans="1:19" ht="15">
      <c r="A525">
        <f>MATCH(TRUE,INDEX(vseut,$A524+1):posut,0)+$A524</f>
        <v>516</v>
      </c>
      <c r="B525">
        <f ca="1" t="shared" si="130"/>
        <v>516</v>
      </c>
      <c r="C525" s="26" t="str">
        <f t="shared" si="120"/>
        <v>11011</v>
      </c>
      <c r="D525" s="26" t="str">
        <f t="shared" si="121"/>
        <v>11015</v>
      </c>
      <c r="E525" s="2" t="str">
        <f t="shared" si="122"/>
        <v>7.</v>
      </c>
      <c r="F525" s="2" t="str">
        <f t="shared" si="123"/>
        <v>01</v>
      </c>
      <c r="G525" s="26" t="str">
        <f t="shared" si="124"/>
        <v>0172</v>
      </c>
      <c r="H525" t="str">
        <f t="shared" si="125"/>
        <v>Sokol Praha Vršovice B</v>
      </c>
      <c r="I525" s="2" t="str">
        <f t="shared" si="131"/>
        <v>-</v>
      </c>
      <c r="J525" t="str">
        <f t="shared" si="126"/>
        <v>TJ Kobylisy B</v>
      </c>
      <c r="K525" s="2" t="str">
        <f t="shared" si="127"/>
        <v>po</v>
      </c>
      <c r="L525" s="5">
        <f t="shared" si="128"/>
        <v>43549</v>
      </c>
      <c r="M525" s="2" t="str">
        <f t="shared" si="129"/>
        <v>17.30</v>
      </c>
      <c r="N525" t="str">
        <f t="shared" si="132"/>
        <v>ano</v>
      </c>
      <c r="Q525" s="16" t="str">
        <f t="shared" si="133"/>
        <v>2019032511011</v>
      </c>
      <c r="S525" s="6">
        <f t="shared" si="134"/>
        <v>1</v>
      </c>
    </row>
    <row r="526" spans="1:19" ht="15">
      <c r="A526">
        <f>MATCH(TRUE,INDEX(vseut,$A525+1):posut,0)+$A525</f>
        <v>517</v>
      </c>
      <c r="B526">
        <f ca="1" t="shared" si="130"/>
        <v>517</v>
      </c>
      <c r="C526" s="26" t="str">
        <f t="shared" si="120"/>
        <v>11002</v>
      </c>
      <c r="D526" s="26" t="str">
        <f t="shared" si="121"/>
        <v>11032</v>
      </c>
      <c r="E526" s="2" t="str">
        <f t="shared" si="122"/>
        <v>11.</v>
      </c>
      <c r="F526" s="2" t="str">
        <f t="shared" si="123"/>
        <v>01</v>
      </c>
      <c r="G526" s="26" t="str">
        <f t="shared" si="124"/>
        <v>01117</v>
      </c>
      <c r="H526" t="str">
        <f t="shared" si="125"/>
        <v>ŠK Sokol Vyšehrad C</v>
      </c>
      <c r="I526" s="2" t="str">
        <f t="shared" si="131"/>
        <v>-</v>
      </c>
      <c r="J526" t="str">
        <f t="shared" si="126"/>
        <v>DDM Praha 6 A</v>
      </c>
      <c r="K526" s="2" t="str">
        <f t="shared" si="127"/>
        <v>po</v>
      </c>
      <c r="L526" s="5">
        <f t="shared" si="128"/>
        <v>43549</v>
      </c>
      <c r="M526" s="2" t="str">
        <f t="shared" si="129"/>
        <v>18.00</v>
      </c>
      <c r="N526" t="str">
        <f t="shared" si="132"/>
        <v>ano</v>
      </c>
      <c r="Q526" s="16" t="str">
        <f t="shared" si="133"/>
        <v>2019032511002</v>
      </c>
      <c r="S526" s="6">
        <f t="shared" si="134"/>
        <v>1</v>
      </c>
    </row>
    <row r="527" spans="1:19" ht="15">
      <c r="A527">
        <f>MATCH(TRUE,INDEX(vseut,$A526+1):posut,0)+$A526</f>
        <v>518</v>
      </c>
      <c r="B527">
        <f ca="1" t="shared" si="130"/>
        <v>518</v>
      </c>
      <c r="C527" s="26" t="str">
        <f t="shared" si="120"/>
        <v>11028</v>
      </c>
      <c r="D527" s="26" t="str">
        <f t="shared" si="121"/>
        <v>11006</v>
      </c>
      <c r="E527" s="2" t="str">
        <f t="shared" si="122"/>
        <v>11.</v>
      </c>
      <c r="F527" s="2" t="str">
        <f t="shared" si="123"/>
        <v>12</v>
      </c>
      <c r="G527" s="26" t="str">
        <f t="shared" si="124"/>
        <v>12111</v>
      </c>
      <c r="H527" t="str">
        <f t="shared" si="125"/>
        <v>GROP Classical Chess</v>
      </c>
      <c r="I527" s="2" t="str">
        <f t="shared" si="131"/>
        <v>-</v>
      </c>
      <c r="J527" t="str">
        <f t="shared" si="126"/>
        <v>TJ Pankrác E</v>
      </c>
      <c r="K527" s="2" t="str">
        <f t="shared" si="127"/>
        <v>po</v>
      </c>
      <c r="L527" s="5">
        <f t="shared" si="128"/>
        <v>43549</v>
      </c>
      <c r="M527" s="2" t="str">
        <f t="shared" si="129"/>
        <v>18.00</v>
      </c>
      <c r="N527" t="str">
        <f t="shared" si="132"/>
        <v>ano</v>
      </c>
      <c r="Q527" s="16" t="str">
        <f t="shared" si="133"/>
        <v>2019032511028</v>
      </c>
      <c r="S527" s="6">
        <f t="shared" si="134"/>
        <v>1</v>
      </c>
    </row>
    <row r="528" spans="1:19" ht="15">
      <c r="A528">
        <f>MATCH(TRUE,INDEX(vseut,$A527+1):posut,0)+$A527</f>
        <v>519</v>
      </c>
      <c r="B528">
        <f ca="1" t="shared" si="130"/>
        <v>519</v>
      </c>
      <c r="C528" s="26" t="str">
        <f t="shared" si="120"/>
        <v>11048</v>
      </c>
      <c r="D528" s="26" t="str">
        <f t="shared" si="121"/>
        <v>11012</v>
      </c>
      <c r="E528" s="2" t="str">
        <f t="shared" si="122"/>
        <v>11.</v>
      </c>
      <c r="F528" s="2" t="str">
        <f t="shared" si="123"/>
        <v>12</v>
      </c>
      <c r="G528" s="26" t="str">
        <f t="shared" si="124"/>
        <v>12115</v>
      </c>
      <c r="H528" t="str">
        <f t="shared" si="125"/>
        <v>LISA A</v>
      </c>
      <c r="I528" s="2" t="str">
        <f t="shared" si="131"/>
        <v>-</v>
      </c>
      <c r="J528" t="str">
        <f t="shared" si="126"/>
        <v>ŠK Viktoria Žižkov B</v>
      </c>
      <c r="K528" s="2" t="str">
        <f t="shared" si="127"/>
        <v>po</v>
      </c>
      <c r="L528" s="5">
        <f t="shared" si="128"/>
        <v>43549</v>
      </c>
      <c r="M528" s="2" t="str">
        <f t="shared" si="129"/>
        <v>18.00</v>
      </c>
      <c r="N528" t="str">
        <f t="shared" si="132"/>
        <v>ano</v>
      </c>
      <c r="Q528" s="16" t="str">
        <f t="shared" si="133"/>
        <v>2019032511048</v>
      </c>
      <c r="S528" s="6">
        <f t="shared" si="134"/>
        <v>1</v>
      </c>
    </row>
    <row r="529" spans="1:19" ht="15">
      <c r="A529">
        <f>MATCH(TRUE,INDEX(vseut,$A528+1):posut,0)+$A528</f>
        <v>520</v>
      </c>
      <c r="B529">
        <f ca="1" t="shared" si="130"/>
        <v>520</v>
      </c>
      <c r="C529" s="26" t="str">
        <f t="shared" si="120"/>
        <v>11059</v>
      </c>
      <c r="D529" s="26" t="str">
        <f t="shared" si="121"/>
        <v>11051</v>
      </c>
      <c r="E529" s="2" t="str">
        <f t="shared" si="122"/>
        <v>11.</v>
      </c>
      <c r="F529" s="2" t="str">
        <f t="shared" si="123"/>
        <v>12</v>
      </c>
      <c r="G529" s="26" t="str">
        <f t="shared" si="124"/>
        <v>12116</v>
      </c>
      <c r="H529" t="str">
        <f t="shared" si="125"/>
        <v>ŠK AURORA</v>
      </c>
      <c r="I529" s="2" t="str">
        <f t="shared" si="131"/>
        <v>-</v>
      </c>
      <c r="J529" t="str">
        <f t="shared" si="126"/>
        <v>Šachový klub Bohnice - A</v>
      </c>
      <c r="K529" s="2" t="str">
        <f t="shared" si="127"/>
        <v>po</v>
      </c>
      <c r="L529" s="5">
        <f t="shared" si="128"/>
        <v>43549</v>
      </c>
      <c r="M529" s="2" t="str">
        <f t="shared" si="129"/>
        <v>17.30</v>
      </c>
      <c r="N529" t="str">
        <f t="shared" si="132"/>
        <v>ano</v>
      </c>
      <c r="Q529" s="16" t="str">
        <f t="shared" si="133"/>
        <v>2019032511059</v>
      </c>
      <c r="S529" s="6">
        <f t="shared" si="134"/>
        <v>1</v>
      </c>
    </row>
    <row r="530" spans="1:19" ht="15">
      <c r="A530">
        <f>MATCH(TRUE,INDEX(vseut,$A529+1):posut,0)+$A529</f>
        <v>521</v>
      </c>
      <c r="B530">
        <f ca="1" t="shared" si="130"/>
        <v>521</v>
      </c>
      <c r="C530" s="26" t="str">
        <f t="shared" si="120"/>
        <v>11004</v>
      </c>
      <c r="D530" s="26" t="str">
        <f t="shared" si="121"/>
        <v>11014</v>
      </c>
      <c r="E530" s="2" t="str">
        <f t="shared" si="122"/>
        <v>11.</v>
      </c>
      <c r="F530" s="2" t="str">
        <f t="shared" si="123"/>
        <v>31</v>
      </c>
      <c r="G530" s="26" t="str">
        <f t="shared" si="124"/>
        <v>31114</v>
      </c>
      <c r="H530" t="str">
        <f t="shared" si="125"/>
        <v>ŠK DP Praha G</v>
      </c>
      <c r="I530" s="2" t="str">
        <f t="shared" si="131"/>
        <v>-</v>
      </c>
      <c r="J530" t="str">
        <f t="shared" si="126"/>
        <v>SK OAZA Praha G</v>
      </c>
      <c r="K530" s="2" t="str">
        <f t="shared" si="127"/>
        <v>po</v>
      </c>
      <c r="L530" s="5">
        <f t="shared" si="128"/>
        <v>43549</v>
      </c>
      <c r="M530" s="2" t="str">
        <f t="shared" si="129"/>
        <v>17.30</v>
      </c>
      <c r="N530">
        <f t="shared" si="132"/>
      </c>
      <c r="Q530" s="16" t="str">
        <f t="shared" si="133"/>
        <v>2019032511004</v>
      </c>
      <c r="S530" s="6">
        <f t="shared" si="134"/>
        <v>1</v>
      </c>
    </row>
    <row r="531" spans="1:19" ht="15">
      <c r="A531">
        <f>MATCH(TRUE,INDEX(vseut,$A530+1):posut,0)+$A530</f>
        <v>522</v>
      </c>
      <c r="B531">
        <f ca="1" t="shared" si="130"/>
        <v>522</v>
      </c>
      <c r="C531" s="26" t="str">
        <f t="shared" si="120"/>
        <v>11058</v>
      </c>
      <c r="D531" s="26" t="str">
        <f t="shared" si="121"/>
        <v>11001</v>
      </c>
      <c r="E531" s="2" t="str">
        <f t="shared" si="122"/>
        <v>11.</v>
      </c>
      <c r="F531" s="2" t="str">
        <f t="shared" si="123"/>
        <v>31</v>
      </c>
      <c r="G531" s="26" t="str">
        <f t="shared" si="124"/>
        <v>31112</v>
      </c>
      <c r="H531" t="str">
        <f t="shared" si="125"/>
        <v>ŠK Mlejn A</v>
      </c>
      <c r="I531" s="2" t="str">
        <f t="shared" si="131"/>
        <v>-</v>
      </c>
      <c r="J531" t="str">
        <f t="shared" si="126"/>
        <v>TJ Bohemians Praha H</v>
      </c>
      <c r="K531" s="2" t="str">
        <f t="shared" si="127"/>
        <v>po</v>
      </c>
      <c r="L531" s="5">
        <f t="shared" si="128"/>
        <v>43549</v>
      </c>
      <c r="M531" s="2" t="str">
        <f t="shared" si="129"/>
        <v>17.30</v>
      </c>
      <c r="N531">
        <f t="shared" si="132"/>
      </c>
      <c r="Q531" s="16" t="str">
        <f t="shared" si="133"/>
        <v>2019032511058</v>
      </c>
      <c r="S531" s="6">
        <f t="shared" si="134"/>
        <v>1</v>
      </c>
    </row>
    <row r="532" spans="1:19" ht="15">
      <c r="A532">
        <f>MATCH(TRUE,INDEX(vseut,$A531+1):posut,0)+$A531</f>
        <v>523</v>
      </c>
      <c r="B532">
        <f ca="1" t="shared" si="130"/>
        <v>523</v>
      </c>
      <c r="C532" s="26" t="str">
        <f t="shared" si="120"/>
        <v>11053</v>
      </c>
      <c r="D532" s="26" t="str">
        <f t="shared" si="121"/>
        <v>11029</v>
      </c>
      <c r="E532" s="2" t="str">
        <f t="shared" si="122"/>
        <v>11.</v>
      </c>
      <c r="F532" s="2" t="str">
        <f t="shared" si="123"/>
        <v>32</v>
      </c>
      <c r="G532" s="26" t="str">
        <f t="shared" si="124"/>
        <v>32113</v>
      </c>
      <c r="H532" t="str">
        <f t="shared" si="125"/>
        <v>SK Lokomotiva Radlice B</v>
      </c>
      <c r="I532" s="2" t="str">
        <f t="shared" si="131"/>
        <v>-</v>
      </c>
      <c r="J532" t="str">
        <f t="shared" si="126"/>
        <v>ŠK Smíchov C</v>
      </c>
      <c r="K532" s="2" t="str">
        <f t="shared" si="127"/>
        <v>po</v>
      </c>
      <c r="L532" s="5">
        <f t="shared" si="128"/>
        <v>43549</v>
      </c>
      <c r="M532" s="2" t="str">
        <f t="shared" si="129"/>
        <v>18.00</v>
      </c>
      <c r="N532">
        <f t="shared" si="132"/>
      </c>
      <c r="Q532" s="16" t="str">
        <f t="shared" si="133"/>
        <v>2019032511053</v>
      </c>
      <c r="S532" s="6">
        <f t="shared" si="134"/>
        <v>1</v>
      </c>
    </row>
    <row r="533" spans="1:19" ht="15">
      <c r="A533">
        <f>MATCH(TRUE,INDEX(vseut,$A532+1):posut,0)+$A532</f>
        <v>524</v>
      </c>
      <c r="B533">
        <f ca="1" t="shared" si="130"/>
        <v>524</v>
      </c>
      <c r="C533" s="26" t="str">
        <f t="shared" si="120"/>
        <v>11012</v>
      </c>
      <c r="D533" s="26" t="str">
        <f t="shared" si="121"/>
        <v>11050</v>
      </c>
      <c r="E533" s="2" t="str">
        <f t="shared" si="122"/>
        <v>11.</v>
      </c>
      <c r="F533" s="2" t="str">
        <f t="shared" si="123"/>
        <v>33</v>
      </c>
      <c r="G533" s="26" t="str">
        <f t="shared" si="124"/>
        <v>33113</v>
      </c>
      <c r="H533" t="str">
        <f t="shared" si="125"/>
        <v>ŠK Viktoria Žižkov D</v>
      </c>
      <c r="I533" s="2" t="str">
        <f t="shared" si="131"/>
        <v>-</v>
      </c>
      <c r="J533" t="str">
        <f t="shared" si="126"/>
        <v>Unichess G</v>
      </c>
      <c r="K533" s="2" t="str">
        <f t="shared" si="127"/>
        <v>po</v>
      </c>
      <c r="L533" s="5">
        <f t="shared" si="128"/>
        <v>43549</v>
      </c>
      <c r="M533" s="2" t="str">
        <f t="shared" si="129"/>
        <v>18.00</v>
      </c>
      <c r="N533">
        <f t="shared" si="132"/>
      </c>
      <c r="Q533" s="16" t="str">
        <f t="shared" si="133"/>
        <v>2019032511012</v>
      </c>
      <c r="S533" s="6">
        <f t="shared" si="134"/>
        <v>1</v>
      </c>
    </row>
    <row r="534" spans="1:19" ht="15">
      <c r="A534">
        <f>MATCH(TRUE,INDEX(vseut,$A533+1):posut,0)+$A533</f>
        <v>525</v>
      </c>
      <c r="B534">
        <f ca="1" t="shared" si="130"/>
        <v>525</v>
      </c>
      <c r="C534" s="26" t="str">
        <f t="shared" si="120"/>
        <v>11015</v>
      </c>
      <c r="D534" s="26" t="str">
        <f t="shared" si="121"/>
        <v>11008</v>
      </c>
      <c r="E534" s="2" t="str">
        <f t="shared" si="122"/>
        <v>11.</v>
      </c>
      <c r="F534" s="2" t="str">
        <f t="shared" si="123"/>
        <v>33</v>
      </c>
      <c r="G534" s="26" t="str">
        <f t="shared" si="124"/>
        <v>33115</v>
      </c>
      <c r="H534" t="str">
        <f t="shared" si="125"/>
        <v>TJ Kobylisy G</v>
      </c>
      <c r="I534" s="2" t="str">
        <f t="shared" si="131"/>
        <v>-</v>
      </c>
      <c r="J534" t="str">
        <f t="shared" si="126"/>
        <v>USK Praha C</v>
      </c>
      <c r="K534" s="2" t="str">
        <f t="shared" si="127"/>
        <v>po</v>
      </c>
      <c r="L534" s="5">
        <f t="shared" si="128"/>
        <v>43549</v>
      </c>
      <c r="M534" s="2" t="str">
        <f t="shared" si="129"/>
        <v>18.00</v>
      </c>
      <c r="N534">
        <f t="shared" si="132"/>
      </c>
      <c r="Q534" s="16" t="str">
        <f t="shared" si="133"/>
        <v>2019032511015</v>
      </c>
      <c r="S534" s="6">
        <f t="shared" si="134"/>
        <v>1</v>
      </c>
    </row>
    <row r="535" spans="1:19" ht="15">
      <c r="A535">
        <f>MATCH(TRUE,INDEX(vseut,$A534+1):posut,0)+$A534</f>
        <v>526</v>
      </c>
      <c r="B535">
        <f ca="1" t="shared" si="130"/>
        <v>526</v>
      </c>
      <c r="C535" s="26" t="str">
        <f t="shared" si="120"/>
        <v>11006</v>
      </c>
      <c r="D535" s="26" t="str">
        <f t="shared" si="121"/>
        <v>11013</v>
      </c>
      <c r="E535" s="2" t="str">
        <f t="shared" si="122"/>
        <v>11.</v>
      </c>
      <c r="F535" s="2" t="str">
        <f t="shared" si="123"/>
        <v>34</v>
      </c>
      <c r="G535" s="26" t="str">
        <f t="shared" si="124"/>
        <v>34113</v>
      </c>
      <c r="H535" t="str">
        <f t="shared" si="125"/>
        <v>TJ Pankrác G</v>
      </c>
      <c r="I535" s="2" t="str">
        <f t="shared" si="131"/>
        <v>-</v>
      </c>
      <c r="J535" t="str">
        <f t="shared" si="126"/>
        <v>ŠK Teplárna Malešice</v>
      </c>
      <c r="K535" s="2" t="str">
        <f t="shared" si="127"/>
        <v>po</v>
      </c>
      <c r="L535" s="5">
        <f t="shared" si="128"/>
        <v>43549</v>
      </c>
      <c r="M535" s="2" t="str">
        <f t="shared" si="129"/>
        <v>17.30</v>
      </c>
      <c r="N535">
        <f t="shared" si="132"/>
      </c>
      <c r="Q535" s="16" t="str">
        <f t="shared" si="133"/>
        <v>2019032511006</v>
      </c>
      <c r="S535" s="6">
        <f t="shared" si="134"/>
        <v>1</v>
      </c>
    </row>
    <row r="536" spans="1:19" ht="15">
      <c r="A536">
        <f>MATCH(TRUE,INDEX(vseut,$A535+1):posut,0)+$A535</f>
        <v>527</v>
      </c>
      <c r="B536">
        <f ca="1" t="shared" si="130"/>
        <v>527</v>
      </c>
      <c r="C536" s="26" t="str">
        <f t="shared" si="120"/>
        <v>11006</v>
      </c>
      <c r="D536" s="26" t="str">
        <f t="shared" si="121"/>
        <v>11001</v>
      </c>
      <c r="E536" s="2" t="str">
        <f t="shared" si="122"/>
        <v>11.</v>
      </c>
      <c r="F536" s="2" t="str">
        <f t="shared" si="123"/>
        <v>01</v>
      </c>
      <c r="G536" s="26" t="str">
        <f t="shared" si="124"/>
        <v>01113</v>
      </c>
      <c r="H536" t="str">
        <f t="shared" si="125"/>
        <v>TJ Pankrác D</v>
      </c>
      <c r="I536" s="2" t="str">
        <f t="shared" si="131"/>
        <v>-</v>
      </c>
      <c r="J536" t="str">
        <f t="shared" si="126"/>
        <v>TJ Bohemians Praha C</v>
      </c>
      <c r="K536" s="2" t="str">
        <f t="shared" si="127"/>
        <v>út</v>
      </c>
      <c r="L536" s="5">
        <f t="shared" si="128"/>
        <v>43550</v>
      </c>
      <c r="M536" s="2" t="str">
        <f t="shared" si="129"/>
        <v>18.00</v>
      </c>
      <c r="N536" t="str">
        <f t="shared" si="132"/>
        <v>ano</v>
      </c>
      <c r="Q536" s="16" t="str">
        <f t="shared" si="133"/>
        <v>2019032611006</v>
      </c>
      <c r="S536" s="6">
        <f t="shared" si="134"/>
        <v>1</v>
      </c>
    </row>
    <row r="537" spans="1:19" ht="15">
      <c r="A537">
        <f>MATCH(TRUE,INDEX(vseut,$A536+1):posut,0)+$A536</f>
        <v>528</v>
      </c>
      <c r="B537">
        <f ca="1" t="shared" si="130"/>
        <v>528</v>
      </c>
      <c r="C537" s="26" t="str">
        <f t="shared" si="120"/>
        <v>11001</v>
      </c>
      <c r="D537" s="26" t="str">
        <f t="shared" si="121"/>
        <v>11010</v>
      </c>
      <c r="E537" s="2" t="str">
        <f t="shared" si="122"/>
        <v>11.</v>
      </c>
      <c r="F537" s="2" t="str">
        <f t="shared" si="123"/>
        <v>11</v>
      </c>
      <c r="G537" s="26" t="str">
        <f t="shared" si="124"/>
        <v>11115</v>
      </c>
      <c r="H537" t="str">
        <f t="shared" si="125"/>
        <v>TJ Bohemians Praha E</v>
      </c>
      <c r="I537" s="2" t="str">
        <f t="shared" si="131"/>
        <v>-</v>
      </c>
      <c r="J537" t="str">
        <f t="shared" si="126"/>
        <v>ŠK Loko Praha B</v>
      </c>
      <c r="K537" s="2" t="str">
        <f t="shared" si="127"/>
        <v>út</v>
      </c>
      <c r="L537" s="5">
        <f t="shared" si="128"/>
        <v>43550</v>
      </c>
      <c r="M537" s="2" t="str">
        <f t="shared" si="129"/>
        <v>18.00</v>
      </c>
      <c r="N537" t="str">
        <f t="shared" si="132"/>
        <v>ano</v>
      </c>
      <c r="Q537" s="16" t="str">
        <f t="shared" si="133"/>
        <v>2019032611001</v>
      </c>
      <c r="S537" s="6">
        <f t="shared" si="134"/>
        <v>1</v>
      </c>
    </row>
    <row r="538" spans="1:19" ht="15">
      <c r="A538">
        <f>MATCH(TRUE,INDEX(vseut,$A537+1):posut,0)+$A537</f>
        <v>529</v>
      </c>
      <c r="B538">
        <f ca="1" t="shared" si="130"/>
        <v>529</v>
      </c>
      <c r="C538" s="26" t="str">
        <f t="shared" si="120"/>
        <v>11015</v>
      </c>
      <c r="D538" s="26" t="str">
        <f t="shared" si="121"/>
        <v>11011</v>
      </c>
      <c r="E538" s="2" t="str">
        <f t="shared" si="122"/>
        <v>11.</v>
      </c>
      <c r="F538" s="2" t="str">
        <f t="shared" si="123"/>
        <v>11</v>
      </c>
      <c r="G538" s="26" t="str">
        <f t="shared" si="124"/>
        <v>11112</v>
      </c>
      <c r="H538" t="str">
        <f t="shared" si="125"/>
        <v>TJ Kobylisy C</v>
      </c>
      <c r="I538" s="2" t="str">
        <f t="shared" si="131"/>
        <v>-</v>
      </c>
      <c r="J538" t="str">
        <f t="shared" si="126"/>
        <v>Sokol Praha Vršovice C</v>
      </c>
      <c r="K538" s="2" t="str">
        <f t="shared" si="127"/>
        <v>út</v>
      </c>
      <c r="L538" s="5">
        <f t="shared" si="128"/>
        <v>43550</v>
      </c>
      <c r="M538" s="2" t="str">
        <f t="shared" si="129"/>
        <v>18.00</v>
      </c>
      <c r="N538" t="str">
        <f t="shared" si="132"/>
        <v>ano</v>
      </c>
      <c r="Q538" s="16" t="str">
        <f t="shared" si="133"/>
        <v>2019032611015</v>
      </c>
      <c r="S538" s="6">
        <f t="shared" si="134"/>
        <v>2</v>
      </c>
    </row>
    <row r="539" spans="1:19" ht="15">
      <c r="A539">
        <f>MATCH(TRUE,INDEX(vseut,$A538+1):posut,0)+$A538</f>
        <v>530</v>
      </c>
      <c r="B539">
        <f ca="1" t="shared" si="130"/>
        <v>530</v>
      </c>
      <c r="C539" s="26" t="str">
        <f t="shared" si="120"/>
        <v>11015</v>
      </c>
      <c r="D539" s="26" t="str">
        <f t="shared" si="121"/>
        <v>11002</v>
      </c>
      <c r="E539" s="2" t="str">
        <f t="shared" si="122"/>
        <v>11.</v>
      </c>
      <c r="F539" s="2" t="str">
        <f t="shared" si="123"/>
        <v>11</v>
      </c>
      <c r="G539" s="26" t="str">
        <f t="shared" si="124"/>
        <v>11111</v>
      </c>
      <c r="H539" t="str">
        <f t="shared" si="125"/>
        <v>TJ Kobylisy E</v>
      </c>
      <c r="I539" s="2" t="str">
        <f t="shared" si="131"/>
        <v>-</v>
      </c>
      <c r="J539" t="str">
        <f t="shared" si="126"/>
        <v>ŠK Sokol Vyšehrad E</v>
      </c>
      <c r="K539" s="2" t="str">
        <f t="shared" si="127"/>
        <v>út</v>
      </c>
      <c r="L539" s="5">
        <f t="shared" si="128"/>
        <v>43550</v>
      </c>
      <c r="M539" s="2" t="str">
        <f t="shared" si="129"/>
        <v>18.00</v>
      </c>
      <c r="N539" t="str">
        <f t="shared" si="132"/>
        <v>ano</v>
      </c>
      <c r="Q539" s="16" t="str">
        <f t="shared" si="133"/>
        <v>2019032611015</v>
      </c>
      <c r="S539" s="6">
        <f t="shared" si="134"/>
        <v>2</v>
      </c>
    </row>
    <row r="540" spans="1:19" ht="15">
      <c r="A540">
        <f>MATCH(TRUE,INDEX(vseut,$A539+1):posut,0)+$A539</f>
        <v>531</v>
      </c>
      <c r="B540">
        <f ca="1" t="shared" si="130"/>
        <v>531</v>
      </c>
      <c r="C540" s="26" t="str">
        <f t="shared" si="120"/>
        <v>11063</v>
      </c>
      <c r="D540" s="26" t="str">
        <f t="shared" si="121"/>
        <v>11022</v>
      </c>
      <c r="E540" s="2" t="str">
        <f t="shared" si="122"/>
        <v>11.</v>
      </c>
      <c r="F540" s="2" t="str">
        <f t="shared" si="123"/>
        <v>22</v>
      </c>
      <c r="G540" s="26" t="str">
        <f t="shared" si="124"/>
        <v>22116</v>
      </c>
      <c r="H540" t="str">
        <f t="shared" si="125"/>
        <v>Šachový klub Praha 4 "A"</v>
      </c>
      <c r="I540" s="2" t="str">
        <f t="shared" si="131"/>
        <v>-</v>
      </c>
      <c r="J540" t="str">
        <f t="shared" si="126"/>
        <v>SK Rapid Praha A</v>
      </c>
      <c r="K540" s="2" t="str">
        <f t="shared" si="127"/>
        <v>út</v>
      </c>
      <c r="L540" s="5">
        <f t="shared" si="128"/>
        <v>43550</v>
      </c>
      <c r="M540" s="2" t="str">
        <f t="shared" si="129"/>
        <v>18.00</v>
      </c>
      <c r="N540">
        <f t="shared" si="132"/>
      </c>
      <c r="Q540" s="16" t="str">
        <f t="shared" si="133"/>
        <v>2019032611063</v>
      </c>
      <c r="S540" s="6">
        <f t="shared" si="134"/>
        <v>1</v>
      </c>
    </row>
    <row r="541" spans="1:19" ht="15">
      <c r="A541">
        <f>MATCH(TRUE,INDEX(vseut,$A540+1):posut,0)+$A540</f>
        <v>532</v>
      </c>
      <c r="B541">
        <f ca="1" t="shared" si="130"/>
        <v>532</v>
      </c>
      <c r="C541" s="26" t="str">
        <f t="shared" si="120"/>
        <v>11050</v>
      </c>
      <c r="D541" s="26" t="str">
        <f t="shared" si="121"/>
        <v>11010</v>
      </c>
      <c r="E541" s="2" t="str">
        <f t="shared" si="122"/>
        <v>11.</v>
      </c>
      <c r="F541" s="2" t="str">
        <f t="shared" si="123"/>
        <v>22</v>
      </c>
      <c r="G541" s="26" t="str">
        <f t="shared" si="124"/>
        <v>22115</v>
      </c>
      <c r="H541" t="str">
        <f t="shared" si="125"/>
        <v>Unichess E</v>
      </c>
      <c r="I541" s="2" t="str">
        <f t="shared" si="131"/>
        <v>-</v>
      </c>
      <c r="J541" t="str">
        <f t="shared" si="126"/>
        <v>ŠK Loko Praha C</v>
      </c>
      <c r="K541" s="2" t="str">
        <f t="shared" si="127"/>
        <v>út</v>
      </c>
      <c r="L541" s="5">
        <f t="shared" si="128"/>
        <v>43550</v>
      </c>
      <c r="M541" s="2" t="str">
        <f t="shared" si="129"/>
        <v>18.00</v>
      </c>
      <c r="N541">
        <f t="shared" si="132"/>
      </c>
      <c r="Q541" s="16" t="str">
        <f t="shared" si="133"/>
        <v>2019032611050</v>
      </c>
      <c r="S541" s="6">
        <f t="shared" si="134"/>
        <v>1</v>
      </c>
    </row>
    <row r="542" spans="1:19" ht="15">
      <c r="A542">
        <f>MATCH(TRUE,INDEX(vseut,$A541+1):posut,0)+$A541</f>
        <v>533</v>
      </c>
      <c r="B542">
        <f ca="1" t="shared" si="130"/>
        <v>533</v>
      </c>
      <c r="C542" s="26" t="str">
        <f t="shared" si="120"/>
        <v>11010</v>
      </c>
      <c r="D542" s="26" t="str">
        <f t="shared" si="121"/>
        <v>11015</v>
      </c>
      <c r="E542" s="2" t="str">
        <f t="shared" si="122"/>
        <v>11.</v>
      </c>
      <c r="F542" s="2" t="str">
        <f t="shared" si="123"/>
        <v>31</v>
      </c>
      <c r="G542" s="26" t="str">
        <f t="shared" si="124"/>
        <v>31113</v>
      </c>
      <c r="H542" t="str">
        <f t="shared" si="125"/>
        <v>ŠK Loko Praha D</v>
      </c>
      <c r="I542" s="2" t="str">
        <f t="shared" si="131"/>
        <v>-</v>
      </c>
      <c r="J542" t="str">
        <f t="shared" si="126"/>
        <v>TJ Kobylisy F</v>
      </c>
      <c r="K542" s="2" t="str">
        <f t="shared" si="127"/>
        <v>út</v>
      </c>
      <c r="L542" s="5">
        <f t="shared" si="128"/>
        <v>43550</v>
      </c>
      <c r="M542" s="2" t="str">
        <f t="shared" si="129"/>
        <v>17.30</v>
      </c>
      <c r="N542">
        <f t="shared" si="132"/>
      </c>
      <c r="Q542" s="16" t="str">
        <f t="shared" si="133"/>
        <v>2019032611010</v>
      </c>
      <c r="S542" s="6">
        <f t="shared" si="134"/>
        <v>1</v>
      </c>
    </row>
    <row r="543" spans="1:19" ht="15">
      <c r="A543">
        <f>MATCH(TRUE,INDEX(vseut,$A542+1):posut,0)+$A542</f>
        <v>534</v>
      </c>
      <c r="B543">
        <f ca="1" t="shared" si="130"/>
        <v>534</v>
      </c>
      <c r="C543" s="26" t="str">
        <f t="shared" si="120"/>
        <v>11008</v>
      </c>
      <c r="D543" s="26" t="str">
        <f t="shared" si="121"/>
        <v>11051</v>
      </c>
      <c r="E543" s="2" t="str">
        <f t="shared" si="122"/>
        <v>11.</v>
      </c>
      <c r="F543" s="2" t="str">
        <f t="shared" si="123"/>
        <v>31</v>
      </c>
      <c r="G543" s="26" t="str">
        <f t="shared" si="124"/>
        <v>31116</v>
      </c>
      <c r="H543" t="str">
        <f t="shared" si="125"/>
        <v>USK Praha B</v>
      </c>
      <c r="I543" s="2" t="str">
        <f t="shared" si="131"/>
        <v>-</v>
      </c>
      <c r="J543" t="str">
        <f t="shared" si="126"/>
        <v>Šachový klub Bohnice - D</v>
      </c>
      <c r="K543" s="2" t="str">
        <f t="shared" si="127"/>
        <v>út</v>
      </c>
      <c r="L543" s="5">
        <f t="shared" si="128"/>
        <v>43550</v>
      </c>
      <c r="M543" s="2" t="str">
        <f t="shared" si="129"/>
        <v>18.30</v>
      </c>
      <c r="N543">
        <f t="shared" si="132"/>
      </c>
      <c r="Q543" s="16" t="str">
        <f t="shared" si="133"/>
        <v>2019032611008</v>
      </c>
      <c r="S543" s="6">
        <f t="shared" si="134"/>
        <v>1</v>
      </c>
    </row>
    <row r="544" spans="1:19" ht="15">
      <c r="A544">
        <f>MATCH(TRUE,INDEX(vseut,$A543+1):posut,0)+$A543</f>
        <v>535</v>
      </c>
      <c r="B544">
        <f ca="1" t="shared" si="130"/>
        <v>535</v>
      </c>
      <c r="C544" s="26" t="str">
        <f t="shared" si="120"/>
        <v>11014</v>
      </c>
      <c r="D544" s="26" t="str">
        <f t="shared" si="121"/>
        <v>11055</v>
      </c>
      <c r="E544" s="2" t="str">
        <f t="shared" si="122"/>
        <v>11.</v>
      </c>
      <c r="F544" s="2" t="str">
        <f t="shared" si="123"/>
        <v>32</v>
      </c>
      <c r="G544" s="26" t="str">
        <f t="shared" si="124"/>
        <v>32112</v>
      </c>
      <c r="H544" t="str">
        <f t="shared" si="125"/>
        <v>SK OAZA Praha F</v>
      </c>
      <c r="I544" s="2" t="str">
        <f t="shared" si="131"/>
        <v>-</v>
      </c>
      <c r="J544" t="str">
        <f t="shared" si="126"/>
        <v>Dukla F</v>
      </c>
      <c r="K544" s="2" t="str">
        <f t="shared" si="127"/>
        <v>út</v>
      </c>
      <c r="L544" s="5">
        <f t="shared" si="128"/>
        <v>43550</v>
      </c>
      <c r="M544" s="2" t="str">
        <f t="shared" si="129"/>
        <v>18.00</v>
      </c>
      <c r="N544">
        <f t="shared" si="132"/>
      </c>
      <c r="Q544" s="16" t="str">
        <f t="shared" si="133"/>
        <v>2019032611014</v>
      </c>
      <c r="S544" s="6">
        <f t="shared" si="134"/>
        <v>1</v>
      </c>
    </row>
    <row r="545" spans="1:19" ht="15">
      <c r="A545">
        <f>MATCH(TRUE,INDEX(vseut,$A544+1):posut,0)+$A544</f>
        <v>536</v>
      </c>
      <c r="B545">
        <f ca="1" t="shared" si="130"/>
        <v>536</v>
      </c>
      <c r="C545" s="26" t="str">
        <f t="shared" si="120"/>
        <v>11011</v>
      </c>
      <c r="D545" s="26" t="str">
        <f t="shared" si="121"/>
        <v>11014</v>
      </c>
      <c r="E545" s="2" t="str">
        <f t="shared" si="122"/>
        <v>11.</v>
      </c>
      <c r="F545" s="2" t="str">
        <f t="shared" si="123"/>
        <v>33</v>
      </c>
      <c r="G545" s="26" t="str">
        <f t="shared" si="124"/>
        <v>33116</v>
      </c>
      <c r="H545" t="str">
        <f t="shared" si="125"/>
        <v>Sokol Praha Vršovice F</v>
      </c>
      <c r="I545" s="2" t="str">
        <f t="shared" si="131"/>
        <v>-</v>
      </c>
      <c r="J545" t="str">
        <f t="shared" si="126"/>
        <v>SK OAZA Praha E</v>
      </c>
      <c r="K545" s="2" t="str">
        <f t="shared" si="127"/>
        <v>út</v>
      </c>
      <c r="L545" s="5">
        <f t="shared" si="128"/>
        <v>43550</v>
      </c>
      <c r="M545" s="2" t="str">
        <f t="shared" si="129"/>
        <v>17.30</v>
      </c>
      <c r="N545">
        <f t="shared" si="132"/>
      </c>
      <c r="Q545" s="16" t="str">
        <f t="shared" si="133"/>
        <v>2019032611011</v>
      </c>
      <c r="S545" s="6">
        <f t="shared" si="134"/>
        <v>1</v>
      </c>
    </row>
    <row r="546" spans="1:19" ht="15">
      <c r="A546">
        <f>MATCH(TRUE,INDEX(vseut,$A545+1):posut,0)+$A545</f>
        <v>537</v>
      </c>
      <c r="B546">
        <f ca="1" t="shared" si="130"/>
        <v>537</v>
      </c>
      <c r="C546" s="26" t="str">
        <f t="shared" si="120"/>
        <v>11033</v>
      </c>
      <c r="D546" s="26" t="str">
        <f t="shared" si="121"/>
        <v>11002</v>
      </c>
      <c r="E546" s="2" t="str">
        <f t="shared" si="122"/>
        <v>11.</v>
      </c>
      <c r="F546" s="2" t="str">
        <f t="shared" si="123"/>
        <v>33</v>
      </c>
      <c r="G546" s="26" t="str">
        <f t="shared" si="124"/>
        <v>33114</v>
      </c>
      <c r="H546" t="str">
        <f t="shared" si="125"/>
        <v>TJ Zora Praha A</v>
      </c>
      <c r="I546" s="2" t="str">
        <f t="shared" si="131"/>
        <v>-</v>
      </c>
      <c r="J546" t="str">
        <f t="shared" si="126"/>
        <v>ŠK Sokol Vyšehrad I</v>
      </c>
      <c r="K546" s="2" t="str">
        <f t="shared" si="127"/>
        <v>út</v>
      </c>
      <c r="L546" s="5">
        <f t="shared" si="128"/>
        <v>43550</v>
      </c>
      <c r="M546" s="2" t="str">
        <f t="shared" si="129"/>
        <v>18.00</v>
      </c>
      <c r="N546">
        <f t="shared" si="132"/>
      </c>
      <c r="Q546" s="16" t="str">
        <f t="shared" si="133"/>
        <v>2019032611033</v>
      </c>
      <c r="S546" s="6">
        <f t="shared" si="134"/>
        <v>1</v>
      </c>
    </row>
    <row r="547" spans="1:19" ht="15">
      <c r="A547">
        <f>MATCH(TRUE,INDEX(vseut,$A546+1):posut,0)+$A546</f>
        <v>538</v>
      </c>
      <c r="B547">
        <f ca="1" t="shared" si="130"/>
        <v>538</v>
      </c>
      <c r="C547" s="26" t="str">
        <f t="shared" si="120"/>
        <v>11051</v>
      </c>
      <c r="D547" s="26" t="str">
        <f t="shared" si="121"/>
        <v>11063</v>
      </c>
      <c r="E547" s="2" t="str">
        <f t="shared" si="122"/>
        <v>11.</v>
      </c>
      <c r="F547" s="2" t="str">
        <f t="shared" si="123"/>
        <v>34</v>
      </c>
      <c r="G547" s="26" t="str">
        <f t="shared" si="124"/>
        <v>34112</v>
      </c>
      <c r="H547" t="str">
        <f t="shared" si="125"/>
        <v>Šachový klub Bohnice - C</v>
      </c>
      <c r="I547" s="2" t="str">
        <f t="shared" si="131"/>
        <v>-</v>
      </c>
      <c r="J547" t="str">
        <f t="shared" si="126"/>
        <v>Šachový klub Praha 4 "C"</v>
      </c>
      <c r="K547" s="2" t="str">
        <f t="shared" si="127"/>
        <v>út</v>
      </c>
      <c r="L547" s="5">
        <f t="shared" si="128"/>
        <v>43550</v>
      </c>
      <c r="M547" s="2" t="str">
        <f t="shared" si="129"/>
        <v>17.30</v>
      </c>
      <c r="N547">
        <f t="shared" si="132"/>
      </c>
      <c r="Q547" s="16" t="str">
        <f t="shared" si="133"/>
        <v>2019032611051</v>
      </c>
      <c r="S547" s="6">
        <f t="shared" si="134"/>
        <v>1</v>
      </c>
    </row>
    <row r="548" spans="1:19" ht="15">
      <c r="A548">
        <f>MATCH(TRUE,INDEX(vseut,$A547+1):posut,0)+$A547</f>
        <v>539</v>
      </c>
      <c r="B548">
        <f ca="1" t="shared" si="130"/>
        <v>539</v>
      </c>
      <c r="C548" s="26" t="str">
        <f t="shared" si="120"/>
        <v>11016</v>
      </c>
      <c r="D548" s="26" t="str">
        <f t="shared" si="121"/>
        <v>11058</v>
      </c>
      <c r="E548" s="2" t="str">
        <f t="shared" si="122"/>
        <v>11.</v>
      </c>
      <c r="F548" s="2" t="str">
        <f t="shared" si="123"/>
        <v>34</v>
      </c>
      <c r="G548" s="26" t="str">
        <f t="shared" si="124"/>
        <v>34115</v>
      </c>
      <c r="H548" t="str">
        <f t="shared" si="125"/>
        <v>ŠO Praga Praha C</v>
      </c>
      <c r="I548" s="2" t="str">
        <f t="shared" si="131"/>
        <v>-</v>
      </c>
      <c r="J548" t="str">
        <f t="shared" si="126"/>
        <v>ŠK Mlejn B</v>
      </c>
      <c r="K548" s="2" t="str">
        <f t="shared" si="127"/>
        <v>út</v>
      </c>
      <c r="L548" s="5">
        <f t="shared" si="128"/>
        <v>43550</v>
      </c>
      <c r="M548" s="2" t="str">
        <f t="shared" si="129"/>
        <v>18.00</v>
      </c>
      <c r="N548">
        <f t="shared" si="132"/>
      </c>
      <c r="Q548" s="16" t="str">
        <f t="shared" si="133"/>
        <v>2019032611016</v>
      </c>
      <c r="S548" s="6">
        <f t="shared" si="134"/>
        <v>1</v>
      </c>
    </row>
    <row r="549" spans="1:19" ht="15">
      <c r="A549">
        <f>MATCH(TRUE,INDEX(vseut,$A548+1):posut,0)+$A548</f>
        <v>540</v>
      </c>
      <c r="B549">
        <f ca="1" t="shared" si="130"/>
        <v>540</v>
      </c>
      <c r="C549" s="26" t="str">
        <f t="shared" si="120"/>
        <v>11010</v>
      </c>
      <c r="D549" s="26" t="str">
        <f t="shared" si="121"/>
        <v>11015</v>
      </c>
      <c r="E549" s="2" t="str">
        <f t="shared" si="122"/>
        <v>11.</v>
      </c>
      <c r="F549" s="2" t="str">
        <f t="shared" si="123"/>
        <v>01</v>
      </c>
      <c r="G549" s="26" t="str">
        <f t="shared" si="124"/>
        <v>01114</v>
      </c>
      <c r="H549" t="str">
        <f t="shared" si="125"/>
        <v>ŠK Loko Praha A</v>
      </c>
      <c r="I549" s="2" t="str">
        <f t="shared" si="131"/>
        <v>-</v>
      </c>
      <c r="J549" t="str">
        <f t="shared" si="126"/>
        <v>TJ Kobylisy B</v>
      </c>
      <c r="K549" s="2" t="str">
        <f t="shared" si="127"/>
        <v>st</v>
      </c>
      <c r="L549" s="5">
        <f t="shared" si="128"/>
        <v>43551</v>
      </c>
      <c r="M549" s="2" t="str">
        <f t="shared" si="129"/>
        <v>17.30</v>
      </c>
      <c r="N549" t="str">
        <f t="shared" si="132"/>
        <v>ano</v>
      </c>
      <c r="Q549" s="16" t="str">
        <f t="shared" si="133"/>
        <v>2019032711010</v>
      </c>
      <c r="S549" s="6">
        <f t="shared" si="134"/>
        <v>1</v>
      </c>
    </row>
    <row r="550" spans="1:19" ht="15">
      <c r="A550">
        <f>MATCH(TRUE,INDEX(vseut,$A549+1):posut,0)+$A549</f>
        <v>541</v>
      </c>
      <c r="B550">
        <f ca="1" t="shared" si="130"/>
        <v>541</v>
      </c>
      <c r="C550" s="26" t="str">
        <f t="shared" si="120"/>
        <v>11001</v>
      </c>
      <c r="D550" s="26" t="str">
        <f t="shared" si="121"/>
        <v>11014</v>
      </c>
      <c r="E550" s="2" t="str">
        <f t="shared" si="122"/>
        <v>11.</v>
      </c>
      <c r="F550" s="2" t="str">
        <f t="shared" si="123"/>
        <v>01</v>
      </c>
      <c r="G550" s="26" t="str">
        <f t="shared" si="124"/>
        <v>01116</v>
      </c>
      <c r="H550" t="str">
        <f t="shared" si="125"/>
        <v>TJ Bohemians Praha B</v>
      </c>
      <c r="I550" s="2" t="str">
        <f t="shared" si="131"/>
        <v>-</v>
      </c>
      <c r="J550" t="str">
        <f t="shared" si="126"/>
        <v>SK OAZA Praha B</v>
      </c>
      <c r="K550" s="2" t="str">
        <f t="shared" si="127"/>
        <v>st</v>
      </c>
      <c r="L550" s="5">
        <f t="shared" si="128"/>
        <v>43551</v>
      </c>
      <c r="M550" s="2" t="str">
        <f t="shared" si="129"/>
        <v>18.00</v>
      </c>
      <c r="N550" t="str">
        <f t="shared" si="132"/>
        <v>ano</v>
      </c>
      <c r="Q550" s="16" t="str">
        <f t="shared" si="133"/>
        <v>2019032711001</v>
      </c>
      <c r="S550" s="6">
        <f t="shared" si="134"/>
        <v>1</v>
      </c>
    </row>
    <row r="551" spans="1:19" ht="15">
      <c r="A551">
        <f>MATCH(TRUE,INDEX(vseut,$A550+1):posut,0)+$A550</f>
        <v>542</v>
      </c>
      <c r="B551">
        <f ca="1" t="shared" si="130"/>
        <v>542</v>
      </c>
      <c r="C551" s="26" t="str">
        <f t="shared" si="120"/>
        <v>11015</v>
      </c>
      <c r="D551" s="26" t="str">
        <f t="shared" si="121"/>
        <v>11014</v>
      </c>
      <c r="E551" s="2" t="str">
        <f t="shared" si="122"/>
        <v>11.</v>
      </c>
      <c r="F551" s="2" t="str">
        <f t="shared" si="123"/>
        <v>12</v>
      </c>
      <c r="G551" s="26" t="str">
        <f t="shared" si="124"/>
        <v>12114</v>
      </c>
      <c r="H551" t="str">
        <f t="shared" si="125"/>
        <v>TJ Kobylisy D</v>
      </c>
      <c r="I551" s="2" t="str">
        <f t="shared" si="131"/>
        <v>-</v>
      </c>
      <c r="J551" t="str">
        <f t="shared" si="126"/>
        <v>SK OAZA Praha C</v>
      </c>
      <c r="K551" s="2" t="str">
        <f t="shared" si="127"/>
        <v>st</v>
      </c>
      <c r="L551" s="5">
        <f t="shared" si="128"/>
        <v>43551</v>
      </c>
      <c r="M551" s="2" t="str">
        <f t="shared" si="129"/>
        <v>18.00</v>
      </c>
      <c r="N551" t="str">
        <f t="shared" si="132"/>
        <v>ano</v>
      </c>
      <c r="Q551" s="16" t="str">
        <f t="shared" si="133"/>
        <v>2019032711015</v>
      </c>
      <c r="S551" s="6">
        <f t="shared" si="134"/>
        <v>1</v>
      </c>
    </row>
    <row r="552" spans="1:19" ht="15">
      <c r="A552">
        <f>MATCH(TRUE,INDEX(vseut,$A551+1):posut,0)+$A551</f>
        <v>543</v>
      </c>
      <c r="B552">
        <f ca="1" t="shared" si="130"/>
        <v>543</v>
      </c>
      <c r="C552" s="26" t="str">
        <f t="shared" si="120"/>
        <v>11014</v>
      </c>
      <c r="D552" s="26" t="str">
        <f t="shared" si="121"/>
        <v>11050</v>
      </c>
      <c r="E552" s="2" t="str">
        <f t="shared" si="122"/>
        <v>11.</v>
      </c>
      <c r="F552" s="2" t="str">
        <f t="shared" si="123"/>
        <v>21</v>
      </c>
      <c r="G552" s="26" t="str">
        <f t="shared" si="124"/>
        <v>21114</v>
      </c>
      <c r="H552" t="str">
        <f t="shared" si="125"/>
        <v>SK OAZA Praha D</v>
      </c>
      <c r="I552" s="2" t="str">
        <f t="shared" si="131"/>
        <v>-</v>
      </c>
      <c r="J552" t="str">
        <f t="shared" si="126"/>
        <v>Unichess Ž</v>
      </c>
      <c r="K552" s="2" t="str">
        <f t="shared" si="127"/>
        <v>st</v>
      </c>
      <c r="L552" s="5">
        <f t="shared" si="128"/>
        <v>43551</v>
      </c>
      <c r="M552" s="2" t="str">
        <f t="shared" si="129"/>
        <v>18.00</v>
      </c>
      <c r="N552">
        <f t="shared" si="132"/>
      </c>
      <c r="Q552" s="16" t="str">
        <f t="shared" si="133"/>
        <v>2019032711014</v>
      </c>
      <c r="S552" s="6">
        <f t="shared" si="134"/>
        <v>1</v>
      </c>
    </row>
    <row r="553" spans="1:19" ht="15">
      <c r="A553">
        <f>MATCH(TRUE,INDEX(vseut,$A552+1):posut,0)+$A552</f>
        <v>544</v>
      </c>
      <c r="B553">
        <f ca="1" t="shared" si="130"/>
        <v>544</v>
      </c>
      <c r="C553" s="26" t="str">
        <f t="shared" si="120"/>
        <v>11060</v>
      </c>
      <c r="D553" s="26" t="str">
        <f t="shared" si="121"/>
        <v>11006</v>
      </c>
      <c r="E553" s="2" t="str">
        <f t="shared" si="122"/>
        <v>11.</v>
      </c>
      <c r="F553" s="2" t="str">
        <f t="shared" si="123"/>
        <v>21</v>
      </c>
      <c r="G553" s="26" t="str">
        <f t="shared" si="124"/>
        <v>21116</v>
      </c>
      <c r="H553" t="str">
        <f t="shared" si="125"/>
        <v>Steinitz-Makabi Praha</v>
      </c>
      <c r="I553" s="2" t="str">
        <f t="shared" si="131"/>
        <v>-</v>
      </c>
      <c r="J553" t="str">
        <f t="shared" si="126"/>
        <v>TJ Pankrác F</v>
      </c>
      <c r="K553" s="2" t="str">
        <f t="shared" si="127"/>
        <v>st</v>
      </c>
      <c r="L553" s="5">
        <f t="shared" si="128"/>
        <v>43551</v>
      </c>
      <c r="M553" s="2" t="str">
        <f t="shared" si="129"/>
        <v>18.00</v>
      </c>
      <c r="N553">
        <f t="shared" si="132"/>
      </c>
      <c r="Q553" s="16" t="str">
        <f t="shared" si="133"/>
        <v>2019032711060</v>
      </c>
      <c r="S553" s="6">
        <v>1</v>
      </c>
    </row>
    <row r="554" spans="1:19" ht="15">
      <c r="A554">
        <f>MATCH(TRUE,INDEX(vseut,$A553+1):posut,0)+$A553</f>
        <v>545</v>
      </c>
      <c r="B554">
        <f ca="1" t="shared" si="130"/>
        <v>545</v>
      </c>
      <c r="C554" s="26" t="str">
        <f t="shared" si="120"/>
        <v>11004</v>
      </c>
      <c r="D554" s="26" t="str">
        <f t="shared" si="121"/>
        <v>11011</v>
      </c>
      <c r="E554" s="2" t="str">
        <f t="shared" si="122"/>
        <v>11.</v>
      </c>
      <c r="F554" s="2" t="str">
        <f t="shared" si="123"/>
        <v>21</v>
      </c>
      <c r="G554" s="26" t="str">
        <f t="shared" si="124"/>
        <v>21112</v>
      </c>
      <c r="H554" t="str">
        <f t="shared" si="125"/>
        <v>ŠK DP Praha C - VŠFS</v>
      </c>
      <c r="I554" s="2" t="str">
        <f t="shared" si="131"/>
        <v>-</v>
      </c>
      <c r="J554" t="str">
        <f t="shared" si="126"/>
        <v>Sokol Praha Vršovice D</v>
      </c>
      <c r="K554" s="2" t="str">
        <f t="shared" si="127"/>
        <v>st</v>
      </c>
      <c r="L554" s="5">
        <f t="shared" si="128"/>
        <v>43551</v>
      </c>
      <c r="M554" s="2" t="str">
        <f t="shared" si="129"/>
        <v>17.30</v>
      </c>
      <c r="N554">
        <f t="shared" si="132"/>
      </c>
      <c r="Q554" s="16" t="str">
        <f t="shared" si="133"/>
        <v>2019032711004</v>
      </c>
      <c r="S554" s="6">
        <v>1</v>
      </c>
    </row>
    <row r="555" spans="1:19" ht="15">
      <c r="A555">
        <f>MATCH(TRUE,INDEX(vseut,$A554+1):posut,0)+$A554</f>
        <v>546</v>
      </c>
      <c r="B555">
        <f ca="1" t="shared" si="130"/>
        <v>546</v>
      </c>
      <c r="C555" s="26" t="str">
        <f t="shared" si="120"/>
        <v>11004</v>
      </c>
      <c r="D555" s="26" t="str">
        <f t="shared" si="121"/>
        <v>11062</v>
      </c>
      <c r="E555" s="2" t="str">
        <f t="shared" si="122"/>
        <v>11.</v>
      </c>
      <c r="F555" s="2" t="str">
        <f t="shared" si="123"/>
        <v>21</v>
      </c>
      <c r="G555" s="26" t="str">
        <f t="shared" si="124"/>
        <v>21111</v>
      </c>
      <c r="H555" t="str">
        <f t="shared" si="125"/>
        <v>ŠK DP Praha E - VŠFS</v>
      </c>
      <c r="I555" s="2" t="str">
        <f t="shared" si="131"/>
        <v>-</v>
      </c>
      <c r="J555" t="str">
        <f t="shared" si="126"/>
        <v>Kbel.šach. reprezentace A</v>
      </c>
      <c r="K555" s="2" t="str">
        <f t="shared" si="127"/>
        <v>st</v>
      </c>
      <c r="L555" s="5">
        <f t="shared" si="128"/>
        <v>43551</v>
      </c>
      <c r="M555" s="2" t="str">
        <f t="shared" si="129"/>
        <v>17.30</v>
      </c>
      <c r="N555" t="str">
        <f t="shared" si="132"/>
        <v>ano</v>
      </c>
      <c r="Q555" s="16" t="str">
        <f t="shared" si="133"/>
        <v>2019032711004</v>
      </c>
      <c r="S555" s="6">
        <f t="shared" si="134"/>
        <v>2</v>
      </c>
    </row>
    <row r="556" spans="1:19" ht="15">
      <c r="A556">
        <f>MATCH(TRUE,INDEX(vseut,$A555+1):posut,0)+$A555</f>
        <v>547</v>
      </c>
      <c r="B556">
        <f ca="1" t="shared" si="130"/>
        <v>547</v>
      </c>
      <c r="C556" s="26" t="str">
        <f t="shared" si="120"/>
        <v>11002</v>
      </c>
      <c r="D556" s="26" t="str">
        <f t="shared" si="121"/>
        <v>11001</v>
      </c>
      <c r="E556" s="2" t="str">
        <f t="shared" si="122"/>
        <v>11.</v>
      </c>
      <c r="F556" s="2" t="str">
        <f t="shared" si="123"/>
        <v>21</v>
      </c>
      <c r="G556" s="26" t="str">
        <f t="shared" si="124"/>
        <v>21115</v>
      </c>
      <c r="H556" t="str">
        <f t="shared" si="125"/>
        <v>ŠK Sokol Vyšehrad G</v>
      </c>
      <c r="I556" s="2" t="str">
        <f t="shared" si="131"/>
        <v>-</v>
      </c>
      <c r="J556" t="str">
        <f t="shared" si="126"/>
        <v>TJ Bohemians Praha F</v>
      </c>
      <c r="K556" s="2" t="str">
        <f t="shared" si="127"/>
        <v>st</v>
      </c>
      <c r="L556" s="5">
        <f t="shared" si="128"/>
        <v>43551</v>
      </c>
      <c r="M556" s="2" t="str">
        <f t="shared" si="129"/>
        <v>18.00</v>
      </c>
      <c r="N556">
        <f t="shared" si="132"/>
      </c>
      <c r="Q556" s="16" t="str">
        <f t="shared" si="133"/>
        <v>2019032711002</v>
      </c>
      <c r="S556" s="6">
        <f t="shared" si="134"/>
        <v>1</v>
      </c>
    </row>
    <row r="557" spans="1:19" ht="15">
      <c r="A557">
        <f>MATCH(TRUE,INDEX(vseut,$A556+1):posut,0)+$A556</f>
        <v>548</v>
      </c>
      <c r="B557">
        <f ca="1" t="shared" si="130"/>
        <v>548</v>
      </c>
      <c r="C557" s="26" t="str">
        <f t="shared" si="120"/>
        <v>11029</v>
      </c>
      <c r="D557" s="26" t="str">
        <f t="shared" si="121"/>
        <v>11011</v>
      </c>
      <c r="E557" s="2" t="str">
        <f t="shared" si="122"/>
        <v>11.</v>
      </c>
      <c r="F557" s="2" t="str">
        <f t="shared" si="123"/>
        <v>22</v>
      </c>
      <c r="G557" s="26" t="str">
        <f t="shared" si="124"/>
        <v>22112</v>
      </c>
      <c r="H557" t="str">
        <f t="shared" si="125"/>
        <v>ŠK Smíchov B</v>
      </c>
      <c r="I557" s="2" t="str">
        <f t="shared" si="131"/>
        <v>-</v>
      </c>
      <c r="J557" t="str">
        <f t="shared" si="126"/>
        <v>Sokol Praha Vršovice E</v>
      </c>
      <c r="K557" s="2" t="str">
        <f t="shared" si="127"/>
        <v>st</v>
      </c>
      <c r="L557" s="5">
        <f t="shared" si="128"/>
        <v>43551</v>
      </c>
      <c r="M557" s="2" t="str">
        <f t="shared" si="129"/>
        <v>18.00</v>
      </c>
      <c r="N557">
        <f t="shared" si="132"/>
      </c>
      <c r="Q557" s="16" t="str">
        <f t="shared" si="133"/>
        <v>2019032711029</v>
      </c>
      <c r="S557" s="6">
        <f t="shared" si="134"/>
        <v>1</v>
      </c>
    </row>
    <row r="558" spans="1:19" ht="15">
      <c r="A558">
        <f>MATCH(TRUE,INDEX(vseut,$A557+1):posut,0)+$A557</f>
        <v>549</v>
      </c>
      <c r="B558">
        <f ca="1" t="shared" si="130"/>
        <v>549</v>
      </c>
      <c r="C558" s="26" t="str">
        <f t="shared" si="120"/>
        <v>11055</v>
      </c>
      <c r="D558" s="26" t="str">
        <f t="shared" si="121"/>
        <v>11028</v>
      </c>
      <c r="E558" s="2" t="str">
        <f t="shared" si="122"/>
        <v>11.</v>
      </c>
      <c r="F558" s="2" t="str">
        <f t="shared" si="123"/>
        <v>31</v>
      </c>
      <c r="G558" s="26" t="str">
        <f t="shared" si="124"/>
        <v>31111</v>
      </c>
      <c r="H558" t="str">
        <f t="shared" si="125"/>
        <v>Dukla G</v>
      </c>
      <c r="I558" s="2" t="str">
        <f t="shared" si="131"/>
        <v>-</v>
      </c>
      <c r="J558" t="str">
        <f t="shared" si="126"/>
        <v>GROP - F</v>
      </c>
      <c r="K558" s="2" t="str">
        <f t="shared" si="127"/>
        <v>st</v>
      </c>
      <c r="L558" s="5">
        <f t="shared" si="128"/>
        <v>43551</v>
      </c>
      <c r="M558" s="2" t="str">
        <f t="shared" si="129"/>
        <v>17.30</v>
      </c>
      <c r="N558">
        <f t="shared" si="132"/>
      </c>
      <c r="Q558" s="16" t="str">
        <f t="shared" si="133"/>
        <v>2019032711055</v>
      </c>
      <c r="S558" s="6">
        <f t="shared" si="134"/>
        <v>1</v>
      </c>
    </row>
    <row r="559" spans="1:19" ht="15">
      <c r="A559">
        <f>MATCH(TRUE,INDEX(vseut,$A558+1):posut,0)+$A558</f>
        <v>550</v>
      </c>
      <c r="B559">
        <f ca="1" t="shared" si="130"/>
        <v>550</v>
      </c>
      <c r="C559" s="26" t="str">
        <f t="shared" si="120"/>
        <v>11016</v>
      </c>
      <c r="D559" s="26" t="str">
        <f t="shared" si="121"/>
        <v>11053</v>
      </c>
      <c r="E559" s="2" t="str">
        <f t="shared" si="122"/>
        <v>11.</v>
      </c>
      <c r="F559" s="2" t="str">
        <f t="shared" si="123"/>
        <v>31</v>
      </c>
      <c r="G559" s="26" t="str">
        <f t="shared" si="124"/>
        <v>31115</v>
      </c>
      <c r="H559" t="str">
        <f t="shared" si="125"/>
        <v>ŠO Praga Praha D</v>
      </c>
      <c r="I559" s="2" t="str">
        <f t="shared" si="131"/>
        <v>-</v>
      </c>
      <c r="J559" t="str">
        <f t="shared" si="126"/>
        <v>SK Lokomotiva Radlice A</v>
      </c>
      <c r="K559" s="2" t="str">
        <f t="shared" si="127"/>
        <v>st</v>
      </c>
      <c r="L559" s="5">
        <f t="shared" si="128"/>
        <v>43551</v>
      </c>
      <c r="M559" s="2" t="str">
        <f t="shared" si="129"/>
        <v>18.00</v>
      </c>
      <c r="N559">
        <f t="shared" si="132"/>
      </c>
      <c r="Q559" s="16" t="str">
        <f t="shared" si="133"/>
        <v>2019032711016</v>
      </c>
      <c r="S559" s="6">
        <f t="shared" si="134"/>
        <v>1</v>
      </c>
    </row>
    <row r="560" spans="1:19" ht="15">
      <c r="A560">
        <f>MATCH(TRUE,INDEX(vseut,$A559+1):posut,0)+$A559</f>
        <v>551</v>
      </c>
      <c r="B560">
        <f ca="1" t="shared" si="130"/>
        <v>551</v>
      </c>
      <c r="C560" s="26" t="str">
        <f t="shared" si="120"/>
        <v>11020</v>
      </c>
      <c r="D560" s="26" t="str">
        <f t="shared" si="121"/>
        <v>11051</v>
      </c>
      <c r="E560" s="2" t="str">
        <f t="shared" si="122"/>
        <v>11.</v>
      </c>
      <c r="F560" s="2" t="str">
        <f t="shared" si="123"/>
        <v>32</v>
      </c>
      <c r="G560" s="26" t="str">
        <f t="shared" si="124"/>
        <v>32116</v>
      </c>
      <c r="H560" t="str">
        <f t="shared" si="125"/>
        <v>ŠK Mahrla C</v>
      </c>
      <c r="I560" s="2" t="str">
        <f t="shared" si="131"/>
        <v>-</v>
      </c>
      <c r="J560" t="str">
        <f t="shared" si="126"/>
        <v>Šachový klub Bohnice - B</v>
      </c>
      <c r="K560" s="2" t="str">
        <f t="shared" si="127"/>
        <v>st</v>
      </c>
      <c r="L560" s="5">
        <f t="shared" si="128"/>
        <v>43551</v>
      </c>
      <c r="M560" s="2" t="str">
        <f t="shared" si="129"/>
        <v>17.30</v>
      </c>
      <c r="N560">
        <f t="shared" si="132"/>
      </c>
      <c r="Q560" s="16" t="str">
        <f t="shared" si="133"/>
        <v>2019032711020</v>
      </c>
      <c r="S560" s="6">
        <f t="shared" si="134"/>
        <v>1</v>
      </c>
    </row>
    <row r="561" spans="1:19" ht="15">
      <c r="A561">
        <f>MATCH(TRUE,INDEX(vseut,$A560+1):posut,0)+$A560</f>
        <v>552</v>
      </c>
      <c r="B561">
        <f ca="1" t="shared" si="130"/>
        <v>552</v>
      </c>
      <c r="C561" s="26" t="str">
        <f t="shared" si="120"/>
        <v>11006</v>
      </c>
      <c r="D561" s="26" t="str">
        <f t="shared" si="121"/>
        <v>11011</v>
      </c>
      <c r="E561" s="2" t="str">
        <f t="shared" si="122"/>
        <v>11.</v>
      </c>
      <c r="F561" s="2" t="str">
        <f t="shared" si="123"/>
        <v>01</v>
      </c>
      <c r="G561" s="26" t="str">
        <f t="shared" si="124"/>
        <v>01112</v>
      </c>
      <c r="H561" t="str">
        <f t="shared" si="125"/>
        <v>TJ Pankrác C</v>
      </c>
      <c r="I561" s="2" t="str">
        <f t="shared" si="131"/>
        <v>-</v>
      </c>
      <c r="J561" t="str">
        <f t="shared" si="126"/>
        <v>Sokol Praha Vršovice B</v>
      </c>
      <c r="K561" s="2" t="str">
        <f t="shared" si="127"/>
        <v>čt</v>
      </c>
      <c r="L561" s="5">
        <f t="shared" si="128"/>
        <v>43552</v>
      </c>
      <c r="M561" s="2" t="str">
        <f t="shared" si="129"/>
        <v>18.00</v>
      </c>
      <c r="N561" t="str">
        <f t="shared" si="132"/>
        <v>ano</v>
      </c>
      <c r="Q561" s="16" t="str">
        <f t="shared" si="133"/>
        <v>2019032811006</v>
      </c>
      <c r="S561" s="6">
        <f t="shared" si="134"/>
        <v>1</v>
      </c>
    </row>
    <row r="562" spans="1:19" ht="15">
      <c r="A562">
        <f>MATCH(TRUE,INDEX(vseut,$A561+1):posut,0)+$A561</f>
        <v>553</v>
      </c>
      <c r="B562">
        <f ca="1" t="shared" si="130"/>
        <v>553</v>
      </c>
      <c r="C562" s="26" t="str">
        <f t="shared" si="120"/>
        <v>11020</v>
      </c>
      <c r="D562" s="26" t="str">
        <f t="shared" si="121"/>
        <v>11029</v>
      </c>
      <c r="E562" s="2" t="str">
        <f t="shared" si="122"/>
        <v>11.</v>
      </c>
      <c r="F562" s="2" t="str">
        <f t="shared" si="123"/>
        <v>11</v>
      </c>
      <c r="G562" s="26" t="str">
        <f t="shared" si="124"/>
        <v>11116</v>
      </c>
      <c r="H562" t="str">
        <f t="shared" si="125"/>
        <v>ŠK Mahrla B</v>
      </c>
      <c r="I562" s="2" t="str">
        <f t="shared" si="131"/>
        <v>-</v>
      </c>
      <c r="J562" t="str">
        <f t="shared" si="126"/>
        <v>ŠK Smíchov A</v>
      </c>
      <c r="K562" s="2" t="str">
        <f t="shared" si="127"/>
        <v>čt</v>
      </c>
      <c r="L562" s="5">
        <f t="shared" si="128"/>
        <v>43552</v>
      </c>
      <c r="M562" s="2" t="str">
        <f t="shared" si="129"/>
        <v>17.30</v>
      </c>
      <c r="N562" t="str">
        <f t="shared" si="132"/>
        <v>ano</v>
      </c>
      <c r="Q562" s="16" t="str">
        <f t="shared" si="133"/>
        <v>2019032811020</v>
      </c>
      <c r="S562" s="6">
        <f t="shared" si="134"/>
        <v>1</v>
      </c>
    </row>
    <row r="563" spans="1:19" ht="15">
      <c r="A563">
        <f>MATCH(TRUE,INDEX(vseut,$A562+1):posut,0)+$A562</f>
        <v>554</v>
      </c>
      <c r="B563">
        <f ca="1" t="shared" si="130"/>
        <v>554</v>
      </c>
      <c r="C563" s="26" t="str">
        <f t="shared" si="120"/>
        <v>11002</v>
      </c>
      <c r="D563" s="26" t="str">
        <f t="shared" si="121"/>
        <v>11016</v>
      </c>
      <c r="E563" s="2" t="str">
        <f t="shared" si="122"/>
        <v>11.</v>
      </c>
      <c r="F563" s="2" t="str">
        <f t="shared" si="123"/>
        <v>11</v>
      </c>
      <c r="G563" s="26" t="str">
        <f t="shared" si="124"/>
        <v>11113</v>
      </c>
      <c r="H563" t="str">
        <f t="shared" si="125"/>
        <v>ŠK Sokol Vyšehrad D</v>
      </c>
      <c r="I563" s="2" t="str">
        <f t="shared" si="131"/>
        <v>-</v>
      </c>
      <c r="J563" t="str">
        <f t="shared" si="126"/>
        <v>ŠO Praga Praha A</v>
      </c>
      <c r="K563" s="2" t="str">
        <f t="shared" si="127"/>
        <v>čt</v>
      </c>
      <c r="L563" s="5">
        <f t="shared" si="128"/>
        <v>43552</v>
      </c>
      <c r="M563" s="2" t="str">
        <f t="shared" si="129"/>
        <v>18.00</v>
      </c>
      <c r="N563" t="str">
        <f t="shared" si="132"/>
        <v>ano</v>
      </c>
      <c r="Q563" s="16" t="str">
        <f t="shared" si="133"/>
        <v>2019032811002</v>
      </c>
      <c r="S563" s="6">
        <f t="shared" si="134"/>
        <v>1</v>
      </c>
    </row>
    <row r="564" spans="1:19" ht="15">
      <c r="A564">
        <f>MATCH(TRUE,INDEX(vseut,$A563+1):posut,0)+$A563</f>
        <v>555</v>
      </c>
      <c r="B564">
        <f ca="1" t="shared" si="130"/>
        <v>555</v>
      </c>
      <c r="C564" s="26" t="str">
        <f t="shared" si="120"/>
        <v>11050</v>
      </c>
      <c r="D564" s="26" t="str">
        <f t="shared" si="121"/>
        <v>11055</v>
      </c>
      <c r="E564" s="2" t="str">
        <f t="shared" si="122"/>
        <v>11.</v>
      </c>
      <c r="F564" s="2" t="str">
        <f t="shared" si="123"/>
        <v>11</v>
      </c>
      <c r="G564" s="26" t="str">
        <f t="shared" si="124"/>
        <v>11114</v>
      </c>
      <c r="H564" t="str">
        <f t="shared" si="125"/>
        <v>Unichess D</v>
      </c>
      <c r="I564" s="2" t="str">
        <f t="shared" si="131"/>
        <v>-</v>
      </c>
      <c r="J564" t="str">
        <f t="shared" si="126"/>
        <v>Dukla D</v>
      </c>
      <c r="K564" s="2" t="str">
        <f t="shared" si="127"/>
        <v>čt</v>
      </c>
      <c r="L564" s="5">
        <f t="shared" si="128"/>
        <v>43552</v>
      </c>
      <c r="M564" s="2" t="str">
        <f t="shared" si="129"/>
        <v>18.00</v>
      </c>
      <c r="N564" t="str">
        <f t="shared" si="132"/>
        <v>ano</v>
      </c>
      <c r="Q564" s="16" t="str">
        <f t="shared" si="133"/>
        <v>2019032811050</v>
      </c>
      <c r="S564" s="6">
        <f t="shared" si="134"/>
        <v>1</v>
      </c>
    </row>
    <row r="565" spans="1:19" ht="15">
      <c r="A565">
        <f>MATCH(TRUE,INDEX(vseut,$A564+1):posut,0)+$A564</f>
        <v>556</v>
      </c>
      <c r="B565">
        <f ca="1" t="shared" si="130"/>
        <v>556</v>
      </c>
      <c r="C565" s="26" t="str">
        <f t="shared" si="120"/>
        <v>11055</v>
      </c>
      <c r="D565" s="26" t="str">
        <f t="shared" si="121"/>
        <v>11002</v>
      </c>
      <c r="E565" s="2" t="str">
        <f t="shared" si="122"/>
        <v>11.</v>
      </c>
      <c r="F565" s="2" t="str">
        <f t="shared" si="123"/>
        <v>12</v>
      </c>
      <c r="G565" s="26" t="str">
        <f t="shared" si="124"/>
        <v>12112</v>
      </c>
      <c r="H565" t="str">
        <f t="shared" si="125"/>
        <v>Dukla C</v>
      </c>
      <c r="I565" s="2" t="str">
        <f t="shared" si="131"/>
        <v>-</v>
      </c>
      <c r="J565" t="str">
        <f t="shared" si="126"/>
        <v>ŠK Sokol Vyšehrad F</v>
      </c>
      <c r="K565" s="2" t="str">
        <f t="shared" si="127"/>
        <v>čt</v>
      </c>
      <c r="L565" s="5">
        <f t="shared" si="128"/>
        <v>43552</v>
      </c>
      <c r="M565" s="2" t="str">
        <f t="shared" si="129"/>
        <v>18.00</v>
      </c>
      <c r="N565" t="str">
        <f t="shared" si="132"/>
        <v>ano</v>
      </c>
      <c r="Q565" s="16" t="str">
        <f t="shared" si="133"/>
        <v>2019032811055</v>
      </c>
      <c r="S565" s="6">
        <f t="shared" si="134"/>
        <v>1</v>
      </c>
    </row>
    <row r="566" spans="1:19" ht="15">
      <c r="A566">
        <f>MATCH(TRUE,INDEX(vseut,$A565+1):posut,0)+$A565</f>
        <v>557</v>
      </c>
      <c r="B566">
        <f ca="1" t="shared" si="130"/>
        <v>557</v>
      </c>
      <c r="C566" s="26" t="str">
        <f t="shared" si="120"/>
        <v>11008</v>
      </c>
      <c r="D566" s="26" t="str">
        <f t="shared" si="121"/>
        <v>11001</v>
      </c>
      <c r="E566" s="2" t="str">
        <f t="shared" si="122"/>
        <v>11.</v>
      </c>
      <c r="F566" s="2" t="str">
        <f t="shared" si="123"/>
        <v>12</v>
      </c>
      <c r="G566" s="26" t="str">
        <f t="shared" si="124"/>
        <v>12113</v>
      </c>
      <c r="H566" t="str">
        <f t="shared" si="125"/>
        <v>USK Praha A</v>
      </c>
      <c r="I566" s="2" t="str">
        <f t="shared" si="131"/>
        <v>-</v>
      </c>
      <c r="J566" t="str">
        <f t="shared" si="126"/>
        <v>TJ Bohemians Praha D</v>
      </c>
      <c r="K566" s="2" t="str">
        <f t="shared" si="127"/>
        <v>čt</v>
      </c>
      <c r="L566" s="5">
        <f t="shared" si="128"/>
        <v>43552</v>
      </c>
      <c r="M566" s="2" t="str">
        <f t="shared" si="129"/>
        <v>18.30</v>
      </c>
      <c r="N566" t="str">
        <f t="shared" si="132"/>
        <v>ano</v>
      </c>
      <c r="Q566" s="16" t="str">
        <f t="shared" si="133"/>
        <v>2019032811008</v>
      </c>
      <c r="S566" s="6">
        <f t="shared" si="134"/>
        <v>1</v>
      </c>
    </row>
    <row r="567" spans="1:19" ht="15">
      <c r="A567">
        <f>MATCH(TRUE,INDEX(vseut,$A566+1):posut,0)+$A566</f>
        <v>558</v>
      </c>
      <c r="B567">
        <f ca="1" t="shared" si="130"/>
        <v>558</v>
      </c>
      <c r="C567" s="26" t="str">
        <f t="shared" si="120"/>
        <v>11012</v>
      </c>
      <c r="D567" s="26" t="str">
        <f t="shared" si="121"/>
        <v>11028</v>
      </c>
      <c r="E567" s="2" t="str">
        <f t="shared" si="122"/>
        <v>11.</v>
      </c>
      <c r="F567" s="2" t="str">
        <f t="shared" si="123"/>
        <v>21</v>
      </c>
      <c r="G567" s="26" t="str">
        <f t="shared" si="124"/>
        <v>21113</v>
      </c>
      <c r="H567" t="str">
        <f t="shared" si="125"/>
        <v>ŠK Viktoria Žižkov C</v>
      </c>
      <c r="I567" s="2" t="str">
        <f t="shared" si="131"/>
        <v>-</v>
      </c>
      <c r="J567" t="str">
        <f t="shared" si="126"/>
        <v>GROP - D</v>
      </c>
      <c r="K567" s="2" t="str">
        <f t="shared" si="127"/>
        <v>čt</v>
      </c>
      <c r="L567" s="5">
        <f t="shared" si="128"/>
        <v>43552</v>
      </c>
      <c r="M567" s="2" t="str">
        <f t="shared" si="129"/>
        <v>18.00</v>
      </c>
      <c r="N567">
        <f t="shared" si="132"/>
      </c>
      <c r="Q567" s="16" t="str">
        <f t="shared" si="133"/>
        <v>2019032811012</v>
      </c>
      <c r="S567" s="6">
        <f t="shared" si="134"/>
        <v>1</v>
      </c>
    </row>
    <row r="568" spans="1:19" ht="15">
      <c r="A568">
        <f>MATCH(TRUE,INDEX(vseut,$A567+1):posut,0)+$A567</f>
        <v>559</v>
      </c>
      <c r="B568">
        <f ca="1" t="shared" si="130"/>
        <v>559</v>
      </c>
      <c r="C568" s="26" t="str">
        <f t="shared" si="120"/>
        <v>11004</v>
      </c>
      <c r="D568" s="26" t="str">
        <f t="shared" si="121"/>
        <v>11062</v>
      </c>
      <c r="E568" s="2" t="str">
        <f t="shared" si="122"/>
        <v>11.</v>
      </c>
      <c r="F568" s="2" t="str">
        <f t="shared" si="123"/>
        <v>22</v>
      </c>
      <c r="G568" s="26" t="str">
        <f t="shared" si="124"/>
        <v>22111</v>
      </c>
      <c r="H568" t="str">
        <f t="shared" si="125"/>
        <v>ŠK DP Praha D - EA Hotels</v>
      </c>
      <c r="I568" s="2" t="str">
        <f t="shared" si="131"/>
        <v>-</v>
      </c>
      <c r="J568" t="str">
        <f t="shared" si="126"/>
        <v>Kbel.šach. reprezentace B</v>
      </c>
      <c r="K568" s="2" t="str">
        <f t="shared" si="127"/>
        <v>čt</v>
      </c>
      <c r="L568" s="5">
        <f t="shared" si="128"/>
        <v>43552</v>
      </c>
      <c r="M568" s="2" t="str">
        <f t="shared" si="129"/>
        <v>18.00</v>
      </c>
      <c r="N568">
        <f t="shared" si="132"/>
      </c>
      <c r="Q568" s="16" t="str">
        <f t="shared" si="133"/>
        <v>2019032811004</v>
      </c>
      <c r="S568" s="6">
        <f t="shared" si="134"/>
        <v>1</v>
      </c>
    </row>
    <row r="569" spans="1:19" ht="15">
      <c r="A569">
        <f>MATCH(TRUE,INDEX(vseut,$A568+1):posut,0)+$A568</f>
        <v>560</v>
      </c>
      <c r="B569">
        <f ca="1" t="shared" si="130"/>
        <v>560</v>
      </c>
      <c r="C569" s="26" t="str">
        <f t="shared" si="120"/>
        <v>11001</v>
      </c>
      <c r="D569" s="26" t="str">
        <f t="shared" si="121"/>
        <v>11016</v>
      </c>
      <c r="E569" s="2" t="str">
        <f t="shared" si="122"/>
        <v>11.</v>
      </c>
      <c r="F569" s="2" t="str">
        <f t="shared" si="123"/>
        <v>22</v>
      </c>
      <c r="G569" s="26" t="str">
        <f t="shared" si="124"/>
        <v>22113</v>
      </c>
      <c r="H569" t="str">
        <f t="shared" si="125"/>
        <v>TJ Bohemians Praha G</v>
      </c>
      <c r="I569" s="2" t="str">
        <f t="shared" si="131"/>
        <v>-</v>
      </c>
      <c r="J569" t="str">
        <f t="shared" si="126"/>
        <v>ŠO Praga Praha B</v>
      </c>
      <c r="K569" s="2" t="str">
        <f t="shared" si="127"/>
        <v>čt</v>
      </c>
      <c r="L569" s="5">
        <f t="shared" si="128"/>
        <v>43552</v>
      </c>
      <c r="M569" s="2" t="str">
        <f t="shared" si="129"/>
        <v>18.00</v>
      </c>
      <c r="N569">
        <f t="shared" si="132"/>
      </c>
      <c r="Q569" s="16" t="str">
        <f t="shared" si="133"/>
        <v>2019032811001</v>
      </c>
      <c r="S569" s="6">
        <f t="shared" si="134"/>
        <v>1</v>
      </c>
    </row>
    <row r="570" spans="1:19" ht="15">
      <c r="A570">
        <f>MATCH(TRUE,INDEX(vseut,$A569+1):posut,0)+$A569</f>
        <v>561</v>
      </c>
      <c r="B570">
        <f ca="1" t="shared" si="130"/>
        <v>561</v>
      </c>
      <c r="C570" s="26" t="str">
        <f t="shared" si="120"/>
        <v>11063</v>
      </c>
      <c r="D570" s="26" t="str">
        <f t="shared" si="121"/>
        <v>11002</v>
      </c>
      <c r="E570" s="2" t="str">
        <f t="shared" si="122"/>
        <v>11.</v>
      </c>
      <c r="F570" s="2" t="str">
        <f t="shared" si="123"/>
        <v>32</v>
      </c>
      <c r="G570" s="26" t="str">
        <f t="shared" si="124"/>
        <v>32115</v>
      </c>
      <c r="H570" t="str">
        <f t="shared" si="125"/>
        <v>Šachový klub Praha 4 "B"</v>
      </c>
      <c r="I570" s="2" t="str">
        <f t="shared" si="131"/>
        <v>-</v>
      </c>
      <c r="J570" t="str">
        <f t="shared" si="126"/>
        <v>ŠK Sokol Vyšehrad J</v>
      </c>
      <c r="K570" s="2" t="str">
        <f t="shared" si="127"/>
        <v>čt</v>
      </c>
      <c r="L570" s="5">
        <f t="shared" si="128"/>
        <v>43552</v>
      </c>
      <c r="M570" s="2" t="str">
        <f t="shared" si="129"/>
        <v>18.00</v>
      </c>
      <c r="N570">
        <f t="shared" si="132"/>
      </c>
      <c r="Q570" s="16" t="str">
        <f t="shared" si="133"/>
        <v>2019032811063</v>
      </c>
      <c r="S570" s="6">
        <f t="shared" si="134"/>
        <v>1</v>
      </c>
    </row>
    <row r="571" spans="1:19" ht="15">
      <c r="A571">
        <f>MATCH(TRUE,INDEX(vseut,$A570+1):posut,0)+$A570</f>
        <v>562</v>
      </c>
      <c r="B571">
        <f ca="1" t="shared" si="130"/>
        <v>562</v>
      </c>
      <c r="C571" s="26" t="str">
        <f t="shared" si="120"/>
        <v>11053</v>
      </c>
      <c r="D571" s="26" t="str">
        <f t="shared" si="121"/>
        <v>11016</v>
      </c>
      <c r="E571" s="2" t="str">
        <f t="shared" si="122"/>
        <v>11.</v>
      </c>
      <c r="F571" s="2" t="str">
        <f t="shared" si="123"/>
        <v>33</v>
      </c>
      <c r="G571" s="26" t="str">
        <f t="shared" si="124"/>
        <v>33112</v>
      </c>
      <c r="H571" t="str">
        <f t="shared" si="125"/>
        <v>SK Lokomotiva Radlice C</v>
      </c>
      <c r="I571" s="2" t="str">
        <f t="shared" si="131"/>
        <v>-</v>
      </c>
      <c r="J571" t="str">
        <f t="shared" si="126"/>
        <v>ŠO Praga Praha E</v>
      </c>
      <c r="K571" s="2" t="str">
        <f t="shared" si="127"/>
        <v>čt</v>
      </c>
      <c r="L571" s="5">
        <f t="shared" si="128"/>
        <v>43552</v>
      </c>
      <c r="M571" s="2" t="str">
        <f t="shared" si="129"/>
        <v>18.00</v>
      </c>
      <c r="N571">
        <f t="shared" si="132"/>
      </c>
      <c r="Q571" s="16" t="str">
        <f t="shared" si="133"/>
        <v>2019032811053</v>
      </c>
      <c r="S571" s="6">
        <f t="shared" si="134"/>
        <v>1</v>
      </c>
    </row>
    <row r="572" spans="1:19" ht="15">
      <c r="A572">
        <f>MATCH(TRUE,INDEX(vseut,$A571+1):posut,0)+$A571</f>
        <v>563</v>
      </c>
      <c r="B572">
        <f ca="1" t="shared" si="130"/>
        <v>563</v>
      </c>
      <c r="C572" s="26" t="str">
        <f t="shared" si="120"/>
        <v>11011</v>
      </c>
      <c r="D572" s="26" t="str">
        <f t="shared" si="121"/>
        <v>11055</v>
      </c>
      <c r="E572" s="2" t="str">
        <f t="shared" si="122"/>
        <v>11.</v>
      </c>
      <c r="F572" s="2" t="str">
        <f t="shared" si="123"/>
        <v>34</v>
      </c>
      <c r="G572" s="26" t="str">
        <f t="shared" si="124"/>
        <v>34116</v>
      </c>
      <c r="H572" t="str">
        <f t="shared" si="125"/>
        <v>Sokol Praha Vršovice G</v>
      </c>
      <c r="I572" s="2" t="str">
        <f t="shared" si="131"/>
        <v>-</v>
      </c>
      <c r="J572" t="str">
        <f t="shared" si="126"/>
        <v>Dukla E</v>
      </c>
      <c r="K572" s="2" t="str">
        <f t="shared" si="127"/>
        <v>čt</v>
      </c>
      <c r="L572" s="5">
        <f t="shared" si="128"/>
        <v>43552</v>
      </c>
      <c r="M572" s="2" t="str">
        <f t="shared" si="129"/>
        <v>17.30</v>
      </c>
      <c r="N572">
        <f t="shared" si="132"/>
      </c>
      <c r="Q572" s="16" t="str">
        <f t="shared" si="133"/>
        <v>2019032811011</v>
      </c>
      <c r="S572" s="6">
        <f t="shared" si="134"/>
        <v>1</v>
      </c>
    </row>
    <row r="573" spans="1:19" ht="15">
      <c r="A573">
        <f>MATCH(TRUE,INDEX(vseut,$A572+1):posut,0)+$A572</f>
        <v>564</v>
      </c>
      <c r="B573">
        <f ca="1" t="shared" si="130"/>
        <v>564</v>
      </c>
      <c r="C573" s="26" t="str">
        <f t="shared" si="120"/>
        <v>11002</v>
      </c>
      <c r="D573" s="26" t="str">
        <f t="shared" si="121"/>
        <v>11032</v>
      </c>
      <c r="E573" s="2" t="str">
        <f t="shared" si="122"/>
        <v>11.</v>
      </c>
      <c r="F573" s="2" t="str">
        <f t="shared" si="123"/>
        <v>22</v>
      </c>
      <c r="G573" s="26" t="str">
        <f t="shared" si="124"/>
        <v>22114</v>
      </c>
      <c r="H573" t="str">
        <f t="shared" si="125"/>
        <v>ŠK Sokol Vyšehrad H</v>
      </c>
      <c r="I573" s="2" t="str">
        <f t="shared" si="131"/>
        <v>-</v>
      </c>
      <c r="J573" t="str">
        <f t="shared" si="126"/>
        <v>DDM Praha 6 B</v>
      </c>
      <c r="K573" s="2" t="str">
        <f t="shared" si="127"/>
        <v>pá</v>
      </c>
      <c r="L573" s="5">
        <f t="shared" si="128"/>
        <v>43553</v>
      </c>
      <c r="M573" s="2" t="str">
        <f t="shared" si="129"/>
        <v>18.00</v>
      </c>
      <c r="N573">
        <f t="shared" si="132"/>
      </c>
      <c r="Q573" s="16" t="str">
        <f t="shared" si="133"/>
        <v>2019032911002</v>
      </c>
      <c r="S573" s="6">
        <f t="shared" si="134"/>
        <v>1</v>
      </c>
    </row>
    <row r="574" spans="1:19" ht="15">
      <c r="A574">
        <f>MATCH(TRUE,INDEX(vseut,$A573+1):posut,0)+$A573</f>
        <v>565</v>
      </c>
      <c r="B574">
        <f ca="1" t="shared" si="130"/>
        <v>565</v>
      </c>
      <c r="C574" s="26" t="str">
        <f t="shared" si="120"/>
        <v>11061</v>
      </c>
      <c r="D574" s="26" t="str">
        <f t="shared" si="121"/>
        <v>11004</v>
      </c>
      <c r="E574" s="2" t="str">
        <f t="shared" si="122"/>
        <v>11.</v>
      </c>
      <c r="F574" s="2" t="str">
        <f t="shared" si="123"/>
        <v>32</v>
      </c>
      <c r="G574" s="26" t="str">
        <f t="shared" si="124"/>
        <v>32114</v>
      </c>
      <c r="H574" t="str">
        <f t="shared" si="125"/>
        <v>Sokol Nebušice</v>
      </c>
      <c r="I574" s="2" t="str">
        <f t="shared" si="131"/>
        <v>-</v>
      </c>
      <c r="J574" t="str">
        <f t="shared" si="126"/>
        <v>ŠK DP Praha H - PORG</v>
      </c>
      <c r="K574" s="2" t="str">
        <f t="shared" si="127"/>
        <v>pá</v>
      </c>
      <c r="L574" s="5">
        <f t="shared" si="128"/>
        <v>43553</v>
      </c>
      <c r="M574" s="2" t="str">
        <f t="shared" si="129"/>
        <v>18.00</v>
      </c>
      <c r="N574">
        <f t="shared" si="132"/>
      </c>
      <c r="Q574" s="16" t="str">
        <f t="shared" si="133"/>
        <v>2019032911061</v>
      </c>
      <c r="S574" s="6">
        <f t="shared" si="134"/>
        <v>1</v>
      </c>
    </row>
    <row r="575" spans="1:19" ht="15">
      <c r="A575">
        <f>MATCH(TRUE,INDEX(vseut,$A574+1):posut,0)+$A574</f>
        <v>566</v>
      </c>
      <c r="B575">
        <f ca="1" t="shared" si="130"/>
        <v>566</v>
      </c>
      <c r="C575" s="26" t="str">
        <f t="shared" si="120"/>
        <v>11054</v>
      </c>
      <c r="D575" s="26" t="str">
        <f t="shared" si="121"/>
        <v>11004</v>
      </c>
      <c r="E575" s="2" t="str">
        <f t="shared" si="122"/>
        <v>11.</v>
      </c>
      <c r="F575" s="2" t="str">
        <f t="shared" si="123"/>
        <v>34</v>
      </c>
      <c r="G575" s="26" t="str">
        <f t="shared" si="124"/>
        <v>34114</v>
      </c>
      <c r="H575" t="str">
        <f t="shared" si="125"/>
        <v>SK Újezd nad Lesy</v>
      </c>
      <c r="I575" s="2" t="str">
        <f t="shared" si="131"/>
        <v>-</v>
      </c>
      <c r="J575" t="str">
        <f t="shared" si="126"/>
        <v>ŠK DP Praha F</v>
      </c>
      <c r="K575" s="2" t="str">
        <f t="shared" si="127"/>
        <v>pá</v>
      </c>
      <c r="L575" s="5">
        <f t="shared" si="128"/>
        <v>43553</v>
      </c>
      <c r="M575" s="2" t="str">
        <f t="shared" si="129"/>
        <v>17.45</v>
      </c>
      <c r="N575">
        <f t="shared" si="132"/>
      </c>
      <c r="Q575" s="16" t="str">
        <f t="shared" si="133"/>
        <v>2019032911054</v>
      </c>
      <c r="S575" s="6">
        <f t="shared" si="134"/>
        <v>1</v>
      </c>
    </row>
    <row r="576" spans="1:19" ht="15">
      <c r="A576">
        <f>MATCH(TRUE,INDEX(vseut,$A575+1):posut,0)+$A575</f>
        <v>567</v>
      </c>
      <c r="B576">
        <f ca="1" t="shared" si="130"/>
        <v>567</v>
      </c>
      <c r="C576" s="26" t="str">
        <f t="shared" si="120"/>
        <v>11055</v>
      </c>
      <c r="D576" s="26" t="str">
        <f t="shared" si="121"/>
        <v>11001</v>
      </c>
      <c r="E576" s="2" t="str">
        <f t="shared" si="122"/>
        <v>13.</v>
      </c>
      <c r="F576" s="2" t="str">
        <f t="shared" si="123"/>
        <v>01</v>
      </c>
      <c r="G576" s="26" t="str">
        <f t="shared" si="124"/>
        <v>01134</v>
      </c>
      <c r="H576" t="str">
        <f t="shared" si="125"/>
        <v>Dukla B</v>
      </c>
      <c r="I576" s="2" t="str">
        <f t="shared" si="131"/>
        <v>-</v>
      </c>
      <c r="J576" t="str">
        <f t="shared" si="126"/>
        <v>TJ Bohemians Praha C</v>
      </c>
      <c r="K576" s="2" t="str">
        <f t="shared" si="127"/>
        <v>po</v>
      </c>
      <c r="L576" s="5">
        <f t="shared" si="128"/>
        <v>43556</v>
      </c>
      <c r="M576" s="2" t="str">
        <f t="shared" si="129"/>
        <v>18.00</v>
      </c>
      <c r="N576" t="str">
        <f t="shared" si="132"/>
        <v>ano</v>
      </c>
      <c r="Q576" s="16" t="str">
        <f t="shared" si="133"/>
        <v>2019040111055</v>
      </c>
      <c r="S576" s="6">
        <f t="shared" si="134"/>
        <v>1</v>
      </c>
    </row>
    <row r="577" spans="1:19" ht="15">
      <c r="A577">
        <f>MATCH(TRUE,INDEX(vseut,$A576+1):posut,0)+$A576</f>
        <v>568</v>
      </c>
      <c r="B577">
        <f ca="1" t="shared" si="130"/>
        <v>568</v>
      </c>
      <c r="C577" s="26" t="str">
        <f t="shared" si="120"/>
        <v>11002</v>
      </c>
      <c r="D577" s="26" t="str">
        <f t="shared" si="121"/>
        <v>11012</v>
      </c>
      <c r="E577" s="2" t="str">
        <f t="shared" si="122"/>
        <v>13.</v>
      </c>
      <c r="F577" s="2" t="str">
        <f t="shared" si="123"/>
        <v>01</v>
      </c>
      <c r="G577" s="26" t="str">
        <f t="shared" si="124"/>
        <v>01136</v>
      </c>
      <c r="H577" t="str">
        <f t="shared" si="125"/>
        <v>ŠK Sokol Vyšehrad C</v>
      </c>
      <c r="I577" s="2" t="str">
        <f t="shared" si="131"/>
        <v>-</v>
      </c>
      <c r="J577" t="str">
        <f t="shared" si="126"/>
        <v>ŠK Viktoria Žižkov A</v>
      </c>
      <c r="K577" s="2" t="str">
        <f t="shared" si="127"/>
        <v>po</v>
      </c>
      <c r="L577" s="5">
        <f t="shared" si="128"/>
        <v>43556</v>
      </c>
      <c r="M577" s="2" t="str">
        <f t="shared" si="129"/>
        <v>18.00</v>
      </c>
      <c r="N577" t="str">
        <f t="shared" si="132"/>
        <v>ano</v>
      </c>
      <c r="Q577" s="16" t="str">
        <f t="shared" si="133"/>
        <v>2019040111002</v>
      </c>
      <c r="S577" s="6">
        <f t="shared" si="134"/>
        <v>1</v>
      </c>
    </row>
    <row r="578" spans="1:19" ht="15">
      <c r="A578">
        <f>MATCH(TRUE,INDEX(vseut,$A577+1):posut,0)+$A577</f>
        <v>569</v>
      </c>
      <c r="B578">
        <f ca="1" t="shared" si="130"/>
        <v>569</v>
      </c>
      <c r="C578" s="26" t="str">
        <f t="shared" si="120"/>
        <v>11006</v>
      </c>
      <c r="D578" s="26" t="str">
        <f t="shared" si="121"/>
        <v>11028</v>
      </c>
      <c r="E578" s="2" t="str">
        <f t="shared" si="122"/>
        <v>13.</v>
      </c>
      <c r="F578" s="2" t="str">
        <f t="shared" si="123"/>
        <v>01</v>
      </c>
      <c r="G578" s="26" t="str">
        <f t="shared" si="124"/>
        <v>01132</v>
      </c>
      <c r="H578" t="str">
        <f t="shared" si="125"/>
        <v>TJ Pankrác D</v>
      </c>
      <c r="I578" s="2" t="str">
        <f t="shared" si="131"/>
        <v>-</v>
      </c>
      <c r="J578" t="str">
        <f t="shared" si="126"/>
        <v>GROP - B</v>
      </c>
      <c r="K578" s="2" t="str">
        <f t="shared" si="127"/>
        <v>út</v>
      </c>
      <c r="L578" s="5">
        <f t="shared" si="128"/>
        <v>43557</v>
      </c>
      <c r="M578" s="2" t="str">
        <f t="shared" si="129"/>
        <v>18.00</v>
      </c>
      <c r="N578" t="str">
        <f t="shared" si="132"/>
        <v>ano</v>
      </c>
      <c r="Q578" s="16" t="str">
        <f t="shared" si="133"/>
        <v>2019040211006</v>
      </c>
      <c r="S578" s="6">
        <f t="shared" si="134"/>
        <v>1</v>
      </c>
    </row>
    <row r="579" spans="1:19" ht="15">
      <c r="A579">
        <f>MATCH(TRUE,INDEX(vseut,$A578+1):posut,0)+$A578</f>
        <v>570</v>
      </c>
      <c r="B579">
        <f ca="1" t="shared" si="130"/>
        <v>570</v>
      </c>
      <c r="C579" s="26" t="str">
        <f t="shared" si="120"/>
        <v>11010</v>
      </c>
      <c r="D579" s="26" t="str">
        <f t="shared" si="121"/>
        <v>11011</v>
      </c>
      <c r="E579" s="2" t="str">
        <f t="shared" si="122"/>
        <v>13.</v>
      </c>
      <c r="F579" s="2" t="str">
        <f t="shared" si="123"/>
        <v>01</v>
      </c>
      <c r="G579" s="26" t="str">
        <f t="shared" si="124"/>
        <v>01133</v>
      </c>
      <c r="H579" t="str">
        <f t="shared" si="125"/>
        <v>ŠK Loko Praha A</v>
      </c>
      <c r="I579" s="2" t="str">
        <f t="shared" si="131"/>
        <v>-</v>
      </c>
      <c r="J579" t="str">
        <f t="shared" si="126"/>
        <v>Sokol Praha Vršovice B</v>
      </c>
      <c r="K579" s="2" t="str">
        <f t="shared" si="127"/>
        <v>st</v>
      </c>
      <c r="L579" s="5">
        <f t="shared" si="128"/>
        <v>43558</v>
      </c>
      <c r="M579" s="2" t="str">
        <f t="shared" si="129"/>
        <v>17.30</v>
      </c>
      <c r="N579" t="str">
        <f t="shared" si="132"/>
        <v>ano</v>
      </c>
      <c r="Q579" s="16" t="str">
        <f t="shared" si="133"/>
        <v>2019040311010</v>
      </c>
      <c r="S579" s="6">
        <f t="shared" si="134"/>
        <v>1</v>
      </c>
    </row>
    <row r="580" spans="1:19" ht="15">
      <c r="A580">
        <f>MATCH(TRUE,INDEX(vseut,$A579+1):posut,0)+$A579</f>
        <v>571</v>
      </c>
      <c r="B580">
        <f ca="1" t="shared" si="130"/>
        <v>571</v>
      </c>
      <c r="C580" s="26" t="str">
        <f t="shared" si="120"/>
        <v>11001</v>
      </c>
      <c r="D580" s="26" t="str">
        <f t="shared" si="121"/>
        <v>11015</v>
      </c>
      <c r="E580" s="2" t="str">
        <f t="shared" si="122"/>
        <v>13.</v>
      </c>
      <c r="F580" s="2" t="str">
        <f t="shared" si="123"/>
        <v>01</v>
      </c>
      <c r="G580" s="26" t="str">
        <f t="shared" si="124"/>
        <v>01135</v>
      </c>
      <c r="H580" t="str">
        <f t="shared" si="125"/>
        <v>TJ Bohemians Praha B</v>
      </c>
      <c r="I580" s="2" t="str">
        <f t="shared" si="131"/>
        <v>-</v>
      </c>
      <c r="J580" t="str">
        <f t="shared" si="126"/>
        <v>TJ Kobylisy B</v>
      </c>
      <c r="K580" s="2" t="str">
        <f t="shared" si="127"/>
        <v>st</v>
      </c>
      <c r="L580" s="5">
        <f t="shared" si="128"/>
        <v>43558</v>
      </c>
      <c r="M580" s="2" t="str">
        <f t="shared" si="129"/>
        <v>18.00</v>
      </c>
      <c r="N580" t="str">
        <f t="shared" si="132"/>
        <v>ano</v>
      </c>
      <c r="Q580" s="16" t="str">
        <f t="shared" si="133"/>
        <v>2019040311001</v>
      </c>
      <c r="S580" s="6">
        <f t="shared" si="134"/>
        <v>1</v>
      </c>
    </row>
    <row r="581" spans="1:19" ht="15">
      <c r="A581">
        <f>MATCH(TRUE,INDEX(vseut,$A580+1):posut,0)+$A580</f>
        <v>572</v>
      </c>
      <c r="B581">
        <f ca="1" t="shared" si="130"/>
        <v>572</v>
      </c>
      <c r="C581" s="26" t="str">
        <f t="shared" si="120"/>
        <v>11032</v>
      </c>
      <c r="D581" s="26" t="str">
        <f t="shared" si="121"/>
        <v>11014</v>
      </c>
      <c r="E581" s="2" t="str">
        <f t="shared" si="122"/>
        <v>13.</v>
      </c>
      <c r="F581" s="2" t="str">
        <f t="shared" si="123"/>
        <v>01</v>
      </c>
      <c r="G581" s="26" t="str">
        <f t="shared" si="124"/>
        <v>01137</v>
      </c>
      <c r="H581" t="str">
        <f t="shared" si="125"/>
        <v>DDM Praha 6 A</v>
      </c>
      <c r="I581" s="2" t="str">
        <f t="shared" si="131"/>
        <v>-</v>
      </c>
      <c r="J581" t="str">
        <f t="shared" si="126"/>
        <v>SK OAZA Praha B</v>
      </c>
      <c r="K581" s="2" t="str">
        <f t="shared" si="127"/>
        <v>čt</v>
      </c>
      <c r="L581" s="5">
        <f t="shared" si="128"/>
        <v>43559</v>
      </c>
      <c r="M581" s="2" t="str">
        <f t="shared" si="129"/>
        <v>18.00</v>
      </c>
      <c r="N581" t="str">
        <f t="shared" si="132"/>
        <v>ano</v>
      </c>
      <c r="Q581" s="16" t="str">
        <f t="shared" si="133"/>
        <v>2019040411032</v>
      </c>
      <c r="S581" s="6">
        <f t="shared" si="134"/>
        <v>1</v>
      </c>
    </row>
    <row r="582" spans="1:19" ht="15">
      <c r="A582">
        <f>MATCH(TRUE,INDEX(vseut,$A581+1):posut,0)+$A581</f>
        <v>573</v>
      </c>
      <c r="B582">
        <f ca="1" t="shared" si="130"/>
        <v>573</v>
      </c>
      <c r="C582" s="26" t="str">
        <f t="shared" si="120"/>
        <v>11061</v>
      </c>
      <c r="D582" s="26" t="str">
        <f t="shared" si="121"/>
        <v>11055</v>
      </c>
      <c r="E582" s="2" t="str">
        <f t="shared" si="122"/>
        <v>2.</v>
      </c>
      <c r="F582" s="2" t="str">
        <f t="shared" si="123"/>
        <v>32</v>
      </c>
      <c r="G582" s="26" t="str">
        <f t="shared" si="124"/>
        <v>3223</v>
      </c>
      <c r="H582" t="str">
        <f t="shared" si="125"/>
        <v>Sokol Nebušice</v>
      </c>
      <c r="I582" s="2" t="str">
        <f t="shared" si="131"/>
        <v>-</v>
      </c>
      <c r="J582" t="str">
        <f t="shared" si="126"/>
        <v>Dukla F</v>
      </c>
      <c r="K582" s="2" t="str">
        <f t="shared" si="127"/>
        <v>pá</v>
      </c>
      <c r="L582" s="5" t="str">
        <f t="shared" si="128"/>
        <v> 8.2.2019</v>
      </c>
      <c r="M582" s="2" t="str">
        <f t="shared" si="129"/>
        <v>18.00</v>
      </c>
      <c r="N582">
        <f t="shared" si="132"/>
      </c>
      <c r="Q582" s="16" t="str">
        <f t="shared" si="133"/>
        <v> 8.2.201911061</v>
      </c>
      <c r="S582" s="6">
        <f t="shared" si="134"/>
        <v>1</v>
      </c>
    </row>
    <row r="583" spans="3:14" ht="15">
      <c r="C583" s="26">
        <f t="shared" si="120"/>
      </c>
      <c r="D583" s="26">
        <f t="shared" si="121"/>
      </c>
      <c r="E583" s="2">
        <f t="shared" si="122"/>
      </c>
      <c r="F583" s="2">
        <f t="shared" si="123"/>
      </c>
      <c r="G583" s="26">
        <f t="shared" si="124"/>
      </c>
      <c r="H583">
        <f t="shared" si="125"/>
      </c>
      <c r="I583" s="2">
        <f t="shared" si="131"/>
      </c>
      <c r="J583">
        <f t="shared" si="126"/>
      </c>
      <c r="K583" s="2">
        <f t="shared" si="127"/>
      </c>
      <c r="L583" s="5">
        <f t="shared" si="128"/>
      </c>
      <c r="M583" s="2">
        <f t="shared" si="129"/>
      </c>
      <c r="N583">
        <f t="shared" si="132"/>
      </c>
    </row>
    <row r="584" spans="3:13" ht="15.75">
      <c r="C584" s="26">
        <f t="shared" si="120"/>
      </c>
      <c r="D584" s="24"/>
      <c r="F584" s="2"/>
      <c r="G584" s="1"/>
      <c r="H584"/>
      <c r="I584" s="2"/>
      <c r="J584"/>
      <c r="K584" s="2"/>
      <c r="L584" s="5"/>
      <c r="M584" s="2"/>
    </row>
    <row r="585" spans="5:11" ht="15">
      <c r="E585"/>
      <c r="H585"/>
      <c r="J585"/>
      <c r="K585"/>
    </row>
    <row r="586" spans="3:4" ht="15">
      <c r="C586" s="25"/>
      <c r="D586" s="25"/>
    </row>
    <row r="587" spans="3:4" ht="15">
      <c r="C587" s="25"/>
      <c r="D587" s="25"/>
    </row>
    <row r="588" spans="3:4" ht="15">
      <c r="C588" s="25"/>
      <c r="D588" s="25"/>
    </row>
    <row r="589" spans="3:4" ht="15">
      <c r="C589" s="25"/>
      <c r="D589" s="25"/>
    </row>
    <row r="590" spans="3:4" ht="15">
      <c r="C590" s="25"/>
      <c r="D590" s="25"/>
    </row>
    <row r="591" spans="3:4" ht="15">
      <c r="C591" s="25"/>
      <c r="D591" s="25"/>
    </row>
    <row r="592" spans="3:4" ht="15">
      <c r="C592" s="25"/>
      <c r="D592" s="25"/>
    </row>
    <row r="593" spans="3:4" ht="15">
      <c r="C593" s="25"/>
      <c r="D593" s="25"/>
    </row>
    <row r="594" spans="3:4" ht="15">
      <c r="C594" s="25"/>
      <c r="D594" s="25"/>
    </row>
    <row r="595" spans="3:4" ht="15">
      <c r="C595" s="25"/>
      <c r="D595" s="25"/>
    </row>
    <row r="596" spans="3:4" ht="15">
      <c r="C596" s="25"/>
      <c r="D596" s="25"/>
    </row>
    <row r="597" spans="3:4" ht="15">
      <c r="C597" s="25"/>
      <c r="D597" s="25"/>
    </row>
    <row r="604" spans="7:9" ht="15">
      <c r="G604" s="6"/>
      <c r="H604" s="6"/>
      <c r="I604" s="6"/>
    </row>
    <row r="605" spans="7:9" ht="15">
      <c r="G605" s="6"/>
      <c r="H605" s="6"/>
      <c r="I605" s="6"/>
    </row>
    <row r="606" spans="7:9" ht="15">
      <c r="G606" s="6"/>
      <c r="H606" s="6"/>
      <c r="I606" s="6"/>
    </row>
    <row r="607" spans="7:9" ht="15">
      <c r="G607" s="6"/>
      <c r="H607" s="6"/>
      <c r="I607" s="6"/>
    </row>
    <row r="608" spans="7:9" ht="15">
      <c r="G608" s="6"/>
      <c r="H608" s="6"/>
      <c r="I608" s="6"/>
    </row>
    <row r="609" spans="7:9" ht="15">
      <c r="G609" s="6"/>
      <c r="H609" s="6"/>
      <c r="I609" s="6"/>
    </row>
    <row r="610" spans="7:9" ht="15">
      <c r="G610" s="6"/>
      <c r="H610" s="6"/>
      <c r="I610" s="6"/>
    </row>
    <row r="611" spans="7:9" ht="15">
      <c r="G611" s="6"/>
      <c r="H611" s="6"/>
      <c r="I611" s="6"/>
    </row>
    <row r="612" spans="7:9" ht="15">
      <c r="G612" s="6"/>
      <c r="H612" s="6"/>
      <c r="I612" s="6"/>
    </row>
    <row r="613" spans="7:9" ht="15">
      <c r="G613" s="6"/>
      <c r="H613" s="6"/>
      <c r="I613" s="6"/>
    </row>
    <row r="614" spans="7:9" ht="15">
      <c r="G614" s="6"/>
      <c r="H614" s="6"/>
      <c r="I614" s="6"/>
    </row>
    <row r="615" spans="7:9" ht="15">
      <c r="G615" s="6"/>
      <c r="H615" s="6"/>
      <c r="I615" s="6"/>
    </row>
    <row r="616" spans="7:9" ht="15">
      <c r="G616" s="6"/>
      <c r="H616" s="6"/>
      <c r="I616" s="6"/>
    </row>
    <row r="617" spans="7:9" ht="15">
      <c r="G617" s="6"/>
      <c r="H617" s="6"/>
      <c r="I617" s="6"/>
    </row>
    <row r="618" spans="7:9" ht="15">
      <c r="G618" s="6"/>
      <c r="H618" s="6"/>
      <c r="I618" s="6"/>
    </row>
    <row r="619" spans="7:9" ht="15">
      <c r="G619" s="6"/>
      <c r="H619" s="6"/>
      <c r="I619" s="6"/>
    </row>
    <row r="620" spans="7:9" ht="15">
      <c r="G620" s="6"/>
      <c r="H620" s="6"/>
      <c r="I620" s="6"/>
    </row>
    <row r="621" spans="7:9" ht="15">
      <c r="G621" s="6"/>
      <c r="H621" s="6"/>
      <c r="I621" s="6"/>
    </row>
    <row r="622" spans="7:9" ht="15">
      <c r="G622" s="6"/>
      <c r="H622" s="6"/>
      <c r="I622" s="6"/>
    </row>
    <row r="623" spans="7:9" ht="15">
      <c r="G623" s="6"/>
      <c r="H623" s="6"/>
      <c r="I623" s="6"/>
    </row>
    <row r="624" spans="7:9" ht="15">
      <c r="G624" s="6"/>
      <c r="H624" s="6"/>
      <c r="I624" s="6"/>
    </row>
    <row r="625" spans="7:9" ht="15">
      <c r="G625" s="6"/>
      <c r="H625" s="6"/>
      <c r="I625" s="6"/>
    </row>
    <row r="626" spans="7:9" ht="15">
      <c r="G626" s="6"/>
      <c r="H626" s="6"/>
      <c r="I626" s="6"/>
    </row>
    <row r="627" spans="7:9" ht="15">
      <c r="G627" s="6"/>
      <c r="H627" s="6"/>
      <c r="I627" s="6"/>
    </row>
    <row r="628" spans="7:9" ht="15">
      <c r="G628" s="6"/>
      <c r="H628" s="6"/>
      <c r="I628" s="6"/>
    </row>
    <row r="629" spans="7:9" ht="15">
      <c r="G629" s="6"/>
      <c r="H629" s="6"/>
      <c r="I629" s="6"/>
    </row>
    <row r="630" spans="7:9" ht="15">
      <c r="G630" s="6"/>
      <c r="H630" s="6"/>
      <c r="I630" s="6"/>
    </row>
    <row r="631" spans="7:9" ht="15">
      <c r="G631" s="6"/>
      <c r="H631" s="6"/>
      <c r="I631" s="6"/>
    </row>
    <row r="632" spans="7:9" ht="15">
      <c r="G632" s="6"/>
      <c r="H632" s="6"/>
      <c r="I632" s="6"/>
    </row>
    <row r="633" spans="7:9" ht="15">
      <c r="G633" s="6"/>
      <c r="H633" s="6"/>
      <c r="I633" s="6"/>
    </row>
    <row r="634" spans="7:9" ht="15">
      <c r="G634" s="6"/>
      <c r="H634" s="6"/>
      <c r="I634" s="6"/>
    </row>
    <row r="635" spans="7:9" ht="15">
      <c r="G635" s="6"/>
      <c r="H635" s="6"/>
      <c r="I635" s="6"/>
    </row>
    <row r="636" spans="7:9" ht="15">
      <c r="G636" s="6"/>
      <c r="H636" s="6"/>
      <c r="I636" s="6"/>
    </row>
    <row r="637" spans="7:9" ht="15">
      <c r="G637" s="6"/>
      <c r="H637" s="6"/>
      <c r="I637" s="6"/>
    </row>
    <row r="638" spans="7:9" ht="15">
      <c r="G638" s="6"/>
      <c r="H638" s="6"/>
      <c r="I638" s="6"/>
    </row>
    <row r="639" spans="7:9" ht="15">
      <c r="G639" s="6"/>
      <c r="H639" s="6"/>
      <c r="I639" s="6"/>
    </row>
    <row r="640" spans="7:9" ht="15">
      <c r="G640" s="6"/>
      <c r="H640" s="6"/>
      <c r="I640" s="6"/>
    </row>
    <row r="641" spans="7:9" ht="15">
      <c r="G641" s="6"/>
      <c r="H641" s="6"/>
      <c r="I641" s="6"/>
    </row>
    <row r="642" spans="7:9" ht="15">
      <c r="G642" s="6"/>
      <c r="H642" s="6"/>
      <c r="I642" s="6"/>
    </row>
    <row r="643" spans="7:9" ht="15">
      <c r="G643" s="6"/>
      <c r="H643" s="6"/>
      <c r="I643" s="6"/>
    </row>
    <row r="644" spans="7:9" ht="15">
      <c r="G644" s="6"/>
      <c r="H644" s="6"/>
      <c r="I644" s="6"/>
    </row>
    <row r="645" spans="7:9" ht="15">
      <c r="G645" s="6"/>
      <c r="H645" s="6"/>
      <c r="I645" s="6"/>
    </row>
    <row r="646" spans="7:9" ht="15">
      <c r="G646" s="6"/>
      <c r="H646" s="6"/>
      <c r="I646" s="6"/>
    </row>
    <row r="647" spans="7:9" ht="15">
      <c r="G647" s="6"/>
      <c r="H647" s="6"/>
      <c r="I647" s="6"/>
    </row>
    <row r="648" spans="7:9" ht="15">
      <c r="G648" s="6"/>
      <c r="H648" s="6"/>
      <c r="I648" s="6"/>
    </row>
    <row r="649" spans="7:9" ht="15">
      <c r="G649" s="6"/>
      <c r="H649" s="6"/>
      <c r="I649" s="6"/>
    </row>
    <row r="650" spans="7:9" ht="15">
      <c r="G650" s="6"/>
      <c r="H650" s="6"/>
      <c r="I650" s="6"/>
    </row>
    <row r="651" spans="7:9" ht="15">
      <c r="G651" s="6"/>
      <c r="H651" s="6"/>
      <c r="I651" s="6"/>
    </row>
    <row r="652" spans="7:9" ht="15">
      <c r="G652" s="6"/>
      <c r="H652" s="6"/>
      <c r="I652" s="6"/>
    </row>
    <row r="653" spans="7:9" ht="15">
      <c r="G653" s="6"/>
      <c r="H653" s="6"/>
      <c r="I653" s="6"/>
    </row>
    <row r="654" spans="7:9" ht="15">
      <c r="G654" s="6"/>
      <c r="H654" s="6"/>
      <c r="I654" s="6"/>
    </row>
    <row r="655" spans="7:9" ht="15">
      <c r="G655" s="6"/>
      <c r="H655" s="6"/>
      <c r="I655" s="6"/>
    </row>
    <row r="656" spans="7:9" ht="15">
      <c r="G656" s="6"/>
      <c r="H656" s="6"/>
      <c r="I656" s="6"/>
    </row>
    <row r="657" spans="7:9" ht="15">
      <c r="G657" s="6"/>
      <c r="H657" s="6"/>
      <c r="I657" s="6"/>
    </row>
    <row r="658" spans="7:9" ht="15">
      <c r="G658" s="6"/>
      <c r="H658" s="6"/>
      <c r="I658" s="6"/>
    </row>
    <row r="659" spans="7:9" ht="15">
      <c r="G659" s="6"/>
      <c r="H659" s="6"/>
      <c r="I659" s="6"/>
    </row>
    <row r="660" spans="7:9" ht="15">
      <c r="G660" s="6"/>
      <c r="H660" s="6"/>
      <c r="I660" s="6"/>
    </row>
    <row r="661" spans="7:9" ht="15">
      <c r="G661" s="6"/>
      <c r="H661" s="6"/>
      <c r="I661" s="6"/>
    </row>
    <row r="662" spans="7:9" ht="15">
      <c r="G662" s="6"/>
      <c r="H662" s="6"/>
      <c r="I662" s="6"/>
    </row>
    <row r="663" spans="7:9" ht="15">
      <c r="G663" s="6"/>
      <c r="H663" s="6"/>
      <c r="I663" s="6"/>
    </row>
    <row r="664" spans="7:9" ht="15">
      <c r="G664" s="6"/>
      <c r="H664" s="6"/>
      <c r="I664" s="6"/>
    </row>
    <row r="665" spans="7:9" ht="15">
      <c r="G665" s="6"/>
      <c r="H665" s="6"/>
      <c r="I665" s="6"/>
    </row>
    <row r="666" spans="7:9" ht="15">
      <c r="G666" s="6"/>
      <c r="H666" s="6"/>
      <c r="I666" s="6"/>
    </row>
    <row r="667" spans="7:9" ht="15">
      <c r="G667" s="6"/>
      <c r="H667" s="6"/>
      <c r="I667" s="6"/>
    </row>
    <row r="668" spans="7:9" ht="15">
      <c r="G668" s="6"/>
      <c r="H668" s="6"/>
      <c r="I668" s="6"/>
    </row>
    <row r="669" spans="7:9" ht="15">
      <c r="G669" s="6"/>
      <c r="H669" s="6"/>
      <c r="I669" s="6"/>
    </row>
    <row r="670" spans="7:9" ht="15">
      <c r="G670" s="6"/>
      <c r="H670" s="6"/>
      <c r="I670" s="6"/>
    </row>
    <row r="671" spans="7:9" ht="15">
      <c r="G671" s="6"/>
      <c r="H671" s="6"/>
      <c r="I671" s="6"/>
    </row>
    <row r="672" spans="7:9" ht="15">
      <c r="G672" s="6"/>
      <c r="H672" s="6"/>
      <c r="I672" s="6"/>
    </row>
    <row r="673" spans="7:9" ht="15">
      <c r="G673" s="6"/>
      <c r="H673" s="6"/>
      <c r="I673" s="6"/>
    </row>
    <row r="674" spans="7:9" ht="15">
      <c r="G674" s="6"/>
      <c r="H674" s="6"/>
      <c r="I674" s="6"/>
    </row>
    <row r="675" spans="7:9" ht="15">
      <c r="G675" s="6"/>
      <c r="H675" s="6"/>
      <c r="I675" s="6"/>
    </row>
    <row r="676" spans="7:9" ht="15">
      <c r="G676" s="6"/>
      <c r="H676" s="6"/>
      <c r="I676" s="6"/>
    </row>
    <row r="677" spans="7:9" ht="15">
      <c r="G677" s="6"/>
      <c r="H677" s="6"/>
      <c r="I677" s="6"/>
    </row>
    <row r="678" spans="7:9" ht="15">
      <c r="G678" s="6"/>
      <c r="H678" s="6"/>
      <c r="I678" s="6"/>
    </row>
    <row r="679" spans="7:9" ht="15">
      <c r="G679" s="6"/>
      <c r="H679" s="6"/>
      <c r="I679" s="6"/>
    </row>
    <row r="680" spans="7:9" ht="15">
      <c r="G680" s="6"/>
      <c r="H680" s="6"/>
      <c r="I680" s="6"/>
    </row>
    <row r="681" spans="7:9" ht="15">
      <c r="G681" s="6"/>
      <c r="H681" s="6"/>
      <c r="I681" s="6"/>
    </row>
    <row r="682" spans="7:9" ht="15">
      <c r="G682" s="6"/>
      <c r="H682" s="6"/>
      <c r="I682" s="6"/>
    </row>
    <row r="683" spans="7:9" ht="15">
      <c r="G683" s="6"/>
      <c r="H683" s="6"/>
      <c r="I683" s="6"/>
    </row>
    <row r="684" spans="7:9" ht="15">
      <c r="G684" s="6"/>
      <c r="H684" s="6"/>
      <c r="I684" s="6"/>
    </row>
    <row r="685" spans="7:9" ht="15">
      <c r="G685" s="6"/>
      <c r="H685" s="6"/>
      <c r="I685" s="6"/>
    </row>
    <row r="686" spans="7:9" ht="15">
      <c r="G686" s="6"/>
      <c r="H686" s="6"/>
      <c r="I686" s="6"/>
    </row>
    <row r="687" spans="7:9" ht="15">
      <c r="G687" s="6"/>
      <c r="H687" s="6"/>
      <c r="I687" s="6"/>
    </row>
    <row r="688" spans="7:9" ht="15">
      <c r="G688" s="6"/>
      <c r="H688" s="6"/>
      <c r="I688" s="6"/>
    </row>
    <row r="689" spans="7:9" ht="15">
      <c r="G689" s="6"/>
      <c r="H689" s="6"/>
      <c r="I689" s="6"/>
    </row>
    <row r="690" spans="7:9" ht="15">
      <c r="G690" s="6"/>
      <c r="H690" s="6"/>
      <c r="I690" s="6"/>
    </row>
    <row r="691" spans="7:9" ht="15">
      <c r="G691" s="6"/>
      <c r="H691" s="6"/>
      <c r="I691" s="6"/>
    </row>
    <row r="692" spans="7:9" ht="15">
      <c r="G692" s="6"/>
      <c r="H692" s="6"/>
      <c r="I692" s="6"/>
    </row>
    <row r="693" spans="7:9" ht="15">
      <c r="G693" s="6"/>
      <c r="H693" s="6"/>
      <c r="I693" s="6"/>
    </row>
    <row r="694" spans="7:9" ht="15">
      <c r="G694" s="6"/>
      <c r="H694" s="6"/>
      <c r="I694" s="6"/>
    </row>
    <row r="695" spans="7:9" ht="15">
      <c r="G695" s="6"/>
      <c r="H695" s="6"/>
      <c r="I695" s="6"/>
    </row>
    <row r="696" spans="7:9" ht="15">
      <c r="G696" s="6"/>
      <c r="H696" s="6"/>
      <c r="I696" s="6"/>
    </row>
    <row r="697" spans="7:9" ht="15">
      <c r="G697" s="6"/>
      <c r="H697" s="6"/>
      <c r="I697" s="6"/>
    </row>
    <row r="698" spans="7:9" ht="15">
      <c r="G698" s="6"/>
      <c r="H698" s="6"/>
      <c r="I698" s="6"/>
    </row>
    <row r="699" spans="7:9" ht="15">
      <c r="G699" s="6"/>
      <c r="H699" s="6"/>
      <c r="I699" s="6"/>
    </row>
    <row r="700" spans="7:9" ht="15">
      <c r="G700" s="6"/>
      <c r="H700" s="6"/>
      <c r="I700" s="6"/>
    </row>
    <row r="701" spans="7:9" ht="15">
      <c r="G701" s="6"/>
      <c r="H701" s="6"/>
      <c r="I701" s="6"/>
    </row>
    <row r="702" spans="7:9" ht="15">
      <c r="G702" s="6"/>
      <c r="H702" s="6"/>
      <c r="I702" s="6"/>
    </row>
    <row r="703" spans="7:9" ht="15">
      <c r="G703" s="6"/>
      <c r="H703" s="6"/>
      <c r="I703" s="6"/>
    </row>
    <row r="704" spans="7:9" ht="15">
      <c r="G704" s="6"/>
      <c r="H704" s="6"/>
      <c r="I704" s="6"/>
    </row>
    <row r="705" spans="7:9" ht="15">
      <c r="G705" s="6"/>
      <c r="H705" s="6"/>
      <c r="I705" s="6"/>
    </row>
    <row r="706" spans="7:9" ht="15">
      <c r="G706" s="6"/>
      <c r="H706" s="6"/>
      <c r="I706" s="6"/>
    </row>
    <row r="707" spans="7:9" ht="15">
      <c r="G707" s="6"/>
      <c r="H707" s="6"/>
      <c r="I707" s="6"/>
    </row>
    <row r="708" spans="7:9" ht="15">
      <c r="G708" s="6"/>
      <c r="H708" s="6"/>
      <c r="I708" s="6"/>
    </row>
    <row r="709" spans="7:9" ht="15">
      <c r="G709" s="6"/>
      <c r="H709" s="6"/>
      <c r="I709" s="6"/>
    </row>
  </sheetData>
  <sheetProtection password="DC8E" sheet="1" objects="1" scenarios="1" sort="0" autoFilter="0"/>
  <protectedRanges>
    <protectedRange sqref="J5:J6 H5:H6" name="Oblast1"/>
    <protectedRange sqref="N10:N583" name="Oblast2"/>
  </protectedRanges>
  <mergeCells count="2">
    <mergeCell ref="K4:R5"/>
    <mergeCell ref="K6:R7"/>
  </mergeCells>
  <dataValidations count="2">
    <dataValidation type="list" allowBlank="1" showErrorMessage="1" promptTitle="výběr oddílu" prompt="vyber ze seznamu" error="není v seznamu" sqref="H6">
      <formula1>oddil</formula1>
    </dataValidation>
    <dataValidation type="list" allowBlank="1" showErrorMessage="1" promptTitle="výběr družstva" prompt="vyber ze seznamu" error="není v seznamu" sqref="J6">
      <formula1>drunaz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5"/>
  <sheetViews>
    <sheetView workbookViewId="0" topLeftCell="A1">
      <selection activeCell="A1" sqref="A1"/>
    </sheetView>
  </sheetViews>
  <sheetFormatPr defaultColWidth="9.140625" defaultRowHeight="15"/>
  <cols>
    <col min="1" max="2" width="9.00390625" style="0" bestFit="1" customWidth="1"/>
    <col min="3" max="3" width="5.00390625" style="0" bestFit="1" customWidth="1"/>
    <col min="4" max="4" width="8.00390625" style="0" bestFit="1" customWidth="1"/>
    <col min="5" max="5" width="8.8515625" style="0" bestFit="1" customWidth="1"/>
    <col min="6" max="6" width="24.28125" style="0" bestFit="1" customWidth="1"/>
    <col min="7" max="7" width="1.7109375" style="0" bestFit="1" customWidth="1"/>
    <col min="8" max="8" width="24.28125" style="0" bestFit="1" customWidth="1"/>
    <col min="9" max="9" width="4.57421875" style="0" bestFit="1" customWidth="1"/>
    <col min="11" max="11" width="5.57421875" style="0" bestFit="1" customWidth="1"/>
    <col min="13" max="13" width="10.8515625" style="0" bestFit="1" customWidth="1"/>
  </cols>
  <sheetData>
    <row r="1" spans="1:11" ht="15.75" thickBot="1">
      <c r="A1" s="19" t="s">
        <v>831</v>
      </c>
      <c r="B1" s="19" t="s">
        <v>832</v>
      </c>
      <c r="C1" s="9" t="s">
        <v>603</v>
      </c>
      <c r="D1" s="9" t="s">
        <v>757</v>
      </c>
      <c r="E1" s="9" t="s">
        <v>604</v>
      </c>
      <c r="F1" s="10" t="s">
        <v>605</v>
      </c>
      <c r="G1" s="9" t="s">
        <v>1</v>
      </c>
      <c r="H1" s="10" t="s">
        <v>606</v>
      </c>
      <c r="I1" s="9" t="s">
        <v>607</v>
      </c>
      <c r="J1" s="11" t="s">
        <v>608</v>
      </c>
      <c r="K1" s="13" t="s">
        <v>609</v>
      </c>
    </row>
    <row r="2" spans="1:13" ht="15.75">
      <c r="A2" s="20" t="s">
        <v>610</v>
      </c>
      <c r="B2" s="20" t="s">
        <v>611</v>
      </c>
      <c r="C2" s="2" t="str">
        <f>CONCATENATE(MID(E2,3,1),".")</f>
        <v>1.</v>
      </c>
      <c r="D2" s="2" t="str">
        <f>MID(E2,1,2)</f>
        <v>01</v>
      </c>
      <c r="E2" s="1" t="s">
        <v>5</v>
      </c>
      <c r="F2" t="s">
        <v>612</v>
      </c>
      <c r="G2" s="2" t="s">
        <v>1</v>
      </c>
      <c r="H2" t="s">
        <v>19</v>
      </c>
      <c r="I2" s="2" t="s">
        <v>20</v>
      </c>
      <c r="J2" s="5">
        <v>43472</v>
      </c>
      <c r="K2" s="2" t="s">
        <v>4</v>
      </c>
      <c r="M2" t="b">
        <f aca="true" t="shared" si="0" ref="M2:M65">OR(IF(utkodd&lt;&gt;" ",OR(MID(utkodd,1,5)=A2,MID(utkodd,1,5)=B2),),IF(udruz&lt;&gt;" ",OR(udruz=$H2,udruz=$F2),),AND(utkodd=" ",udruz=" "))</f>
        <v>1</v>
      </c>
    </row>
    <row r="3" spans="1:13" ht="15.75">
      <c r="A3" s="21" t="s">
        <v>613</v>
      </c>
      <c r="B3" s="21" t="s">
        <v>614</v>
      </c>
      <c r="C3" s="2" t="str">
        <f>CONCATENATE(MID(E3,3,1),".")</f>
        <v>1.</v>
      </c>
      <c r="D3" s="2" t="str">
        <f>MID(E3,1,2)</f>
        <v>11</v>
      </c>
      <c r="E3" s="1" t="s">
        <v>26</v>
      </c>
      <c r="F3" t="s">
        <v>615</v>
      </c>
      <c r="G3" s="2" t="s">
        <v>1</v>
      </c>
      <c r="H3" t="s">
        <v>74</v>
      </c>
      <c r="I3" s="2" t="s">
        <v>20</v>
      </c>
      <c r="J3" s="5">
        <v>43472</v>
      </c>
      <c r="K3" s="2" t="s">
        <v>4</v>
      </c>
      <c r="M3" t="b">
        <f t="shared" si="0"/>
        <v>1</v>
      </c>
    </row>
    <row r="4" spans="1:13" ht="15.75">
      <c r="A4" s="21" t="s">
        <v>618</v>
      </c>
      <c r="B4" s="21" t="s">
        <v>613</v>
      </c>
      <c r="C4" s="2" t="str">
        <f>CONCATENATE(MID(E4,3,1),".")</f>
        <v>1.</v>
      </c>
      <c r="D4" s="2" t="str">
        <f>MID(E4,1,2)</f>
        <v>12</v>
      </c>
      <c r="E4" s="1" t="s">
        <v>48</v>
      </c>
      <c r="F4" t="s">
        <v>29</v>
      </c>
      <c r="G4" s="2" t="s">
        <v>1</v>
      </c>
      <c r="H4" t="s">
        <v>619</v>
      </c>
      <c r="I4" s="2" t="s">
        <v>20</v>
      </c>
      <c r="J4" s="5">
        <v>43472</v>
      </c>
      <c r="K4" s="2" t="s">
        <v>4</v>
      </c>
      <c r="M4" t="b">
        <f t="shared" si="0"/>
        <v>1</v>
      </c>
    </row>
    <row r="5" spans="1:13" ht="15.75">
      <c r="A5" s="21" t="s">
        <v>616</v>
      </c>
      <c r="B5" s="21" t="s">
        <v>617</v>
      </c>
      <c r="C5" s="2" t="str">
        <f>CONCATENATE(MID(E5,3,1),".")</f>
        <v>1.</v>
      </c>
      <c r="D5" s="2" t="str">
        <f>MID(E5,1,2)</f>
        <v>12</v>
      </c>
      <c r="E5" s="1" t="s">
        <v>45</v>
      </c>
      <c r="F5" t="s">
        <v>31</v>
      </c>
      <c r="G5" s="2" t="s">
        <v>1</v>
      </c>
      <c r="H5" t="s">
        <v>44</v>
      </c>
      <c r="I5" s="2" t="s">
        <v>20</v>
      </c>
      <c r="J5" s="5">
        <v>43472</v>
      </c>
      <c r="K5" s="2" t="s">
        <v>4</v>
      </c>
      <c r="M5" t="b">
        <f t="shared" si="0"/>
        <v>1</v>
      </c>
    </row>
    <row r="6" spans="1:13" ht="15.75">
      <c r="A6" s="21" t="s">
        <v>620</v>
      </c>
      <c r="B6" s="21" t="s">
        <v>621</v>
      </c>
      <c r="C6" s="2" t="str">
        <f>CONCATENATE(MID(E6,3,1),".")</f>
        <v>1.</v>
      </c>
      <c r="D6" s="2" t="str">
        <f>MID(E6,1,2)</f>
        <v>22</v>
      </c>
      <c r="E6" s="1" t="s">
        <v>66</v>
      </c>
      <c r="F6" t="s">
        <v>108</v>
      </c>
      <c r="G6" s="2" t="s">
        <v>1</v>
      </c>
      <c r="H6" t="s">
        <v>58</v>
      </c>
      <c r="I6" s="2" t="s">
        <v>20</v>
      </c>
      <c r="J6" s="5">
        <v>43472</v>
      </c>
      <c r="K6" s="2" t="s">
        <v>80</v>
      </c>
      <c r="M6" t="b">
        <f t="shared" si="0"/>
        <v>1</v>
      </c>
    </row>
    <row r="7" spans="1:13" ht="15.75">
      <c r="A7" s="21" t="s">
        <v>622</v>
      </c>
      <c r="B7" s="21" t="s">
        <v>617</v>
      </c>
      <c r="C7" s="2" t="str">
        <f>CONCATENATE(MID(E7,3,1),".")</f>
        <v>1.</v>
      </c>
      <c r="D7" s="2" t="str">
        <f>MID(E7,1,2)</f>
        <v>31</v>
      </c>
      <c r="E7" s="1" t="s">
        <v>81</v>
      </c>
      <c r="F7" t="s">
        <v>67</v>
      </c>
      <c r="G7" s="2" t="s">
        <v>1</v>
      </c>
      <c r="H7" t="s">
        <v>62</v>
      </c>
      <c r="I7" s="2" t="s">
        <v>20</v>
      </c>
      <c r="J7" s="5">
        <v>43472</v>
      </c>
      <c r="K7" s="2" t="s">
        <v>4</v>
      </c>
      <c r="M7" t="b">
        <f t="shared" si="0"/>
        <v>1</v>
      </c>
    </row>
    <row r="8" spans="1:13" ht="15.75">
      <c r="A8" s="21" t="s">
        <v>614</v>
      </c>
      <c r="B8" s="21" t="s">
        <v>625</v>
      </c>
      <c r="C8" s="2" t="str">
        <f>CONCATENATE(MID(E8,3,1),".")</f>
        <v>1.</v>
      </c>
      <c r="D8" s="2" t="str">
        <f>MID(E8,1,2)</f>
        <v>31</v>
      </c>
      <c r="E8" s="1" t="s">
        <v>89</v>
      </c>
      <c r="F8" t="s">
        <v>626</v>
      </c>
      <c r="G8" s="2" t="s">
        <v>1</v>
      </c>
      <c r="H8" t="s">
        <v>87</v>
      </c>
      <c r="I8" s="2" t="s">
        <v>20</v>
      </c>
      <c r="J8" s="5">
        <v>43472</v>
      </c>
      <c r="K8" s="2" t="s">
        <v>4</v>
      </c>
      <c r="M8" t="b">
        <f t="shared" si="0"/>
        <v>1</v>
      </c>
    </row>
    <row r="9" spans="1:13" ht="15.75">
      <c r="A9" s="21" t="s">
        <v>623</v>
      </c>
      <c r="B9" s="21" t="s">
        <v>624</v>
      </c>
      <c r="C9" s="2" t="str">
        <f>CONCATENATE(MID(E9,3,1),".")</f>
        <v>1.</v>
      </c>
      <c r="D9" s="2" t="str">
        <f>MID(E9,1,2)</f>
        <v>31</v>
      </c>
      <c r="E9" s="1" t="s">
        <v>86</v>
      </c>
      <c r="F9" t="s">
        <v>106</v>
      </c>
      <c r="G9" s="2" t="s">
        <v>1</v>
      </c>
      <c r="H9" t="s">
        <v>168</v>
      </c>
      <c r="I9" s="2" t="s">
        <v>20</v>
      </c>
      <c r="J9" s="5">
        <v>43472</v>
      </c>
      <c r="K9" s="2" t="s">
        <v>4</v>
      </c>
      <c r="M9" t="b">
        <f t="shared" si="0"/>
        <v>1</v>
      </c>
    </row>
    <row r="10" spans="1:13" ht="15.75">
      <c r="A10" s="21" t="s">
        <v>624</v>
      </c>
      <c r="B10" s="21" t="s">
        <v>627</v>
      </c>
      <c r="C10" s="2" t="str">
        <f>CONCATENATE(MID(E10,3,1),".")</f>
        <v>1.</v>
      </c>
      <c r="D10" s="2" t="str">
        <f>MID(E10,1,2)</f>
        <v>32</v>
      </c>
      <c r="E10" s="1" t="s">
        <v>97</v>
      </c>
      <c r="F10" t="s">
        <v>628</v>
      </c>
      <c r="G10" s="2" t="s">
        <v>1</v>
      </c>
      <c r="H10" t="s">
        <v>629</v>
      </c>
      <c r="I10" s="2" t="s">
        <v>20</v>
      </c>
      <c r="J10" s="5">
        <v>43472</v>
      </c>
      <c r="K10" s="2" t="s">
        <v>9</v>
      </c>
      <c r="M10" t="b">
        <f t="shared" si="0"/>
        <v>1</v>
      </c>
    </row>
    <row r="11" spans="1:13" ht="15.75">
      <c r="A11" s="21" t="s">
        <v>624</v>
      </c>
      <c r="B11" s="21" t="s">
        <v>630</v>
      </c>
      <c r="C11" s="2" t="str">
        <f>CONCATENATE(MID(E11,3,1),".")</f>
        <v>1.</v>
      </c>
      <c r="D11" s="2" t="str">
        <f>MID(E11,1,2)</f>
        <v>34</v>
      </c>
      <c r="E11" s="1" t="s">
        <v>120</v>
      </c>
      <c r="F11" t="s">
        <v>121</v>
      </c>
      <c r="G11" s="2" t="s">
        <v>1</v>
      </c>
      <c r="H11" t="s">
        <v>96</v>
      </c>
      <c r="I11" s="2" t="s">
        <v>20</v>
      </c>
      <c r="J11" s="5">
        <v>43472</v>
      </c>
      <c r="K11" s="2" t="s">
        <v>9</v>
      </c>
      <c r="M11" t="b">
        <f t="shared" si="0"/>
        <v>1</v>
      </c>
    </row>
    <row r="12" spans="1:13" ht="15.75">
      <c r="A12" s="21" t="s">
        <v>618</v>
      </c>
      <c r="B12" s="21" t="s">
        <v>625</v>
      </c>
      <c r="C12" s="2" t="str">
        <f>CONCATENATE(MID(E12,3,1),".")</f>
        <v>1.</v>
      </c>
      <c r="D12" s="2" t="str">
        <f>MID(E12,1,2)</f>
        <v>01</v>
      </c>
      <c r="E12" s="1" t="s">
        <v>18</v>
      </c>
      <c r="F12" t="s">
        <v>631</v>
      </c>
      <c r="G12" s="2" t="s">
        <v>1</v>
      </c>
      <c r="H12" t="s">
        <v>14</v>
      </c>
      <c r="I12" s="2" t="s">
        <v>8</v>
      </c>
      <c r="J12" s="5">
        <v>43473</v>
      </c>
      <c r="K12" s="2" t="s">
        <v>4</v>
      </c>
      <c r="M12" t="b">
        <f t="shared" si="0"/>
        <v>1</v>
      </c>
    </row>
    <row r="13" spans="1:13" ht="15.75">
      <c r="A13" s="21" t="s">
        <v>635</v>
      </c>
      <c r="B13" s="21" t="s">
        <v>616</v>
      </c>
      <c r="C13" s="2" t="str">
        <f>CONCATENATE(MID(E13,3,1),".")</f>
        <v>1.</v>
      </c>
      <c r="D13" s="2" t="str">
        <f>MID(E13,1,2)</f>
        <v>11</v>
      </c>
      <c r="E13" s="1" t="s">
        <v>30</v>
      </c>
      <c r="F13" t="s">
        <v>24</v>
      </c>
      <c r="G13" s="2" t="s">
        <v>1</v>
      </c>
      <c r="H13" t="s">
        <v>38</v>
      </c>
      <c r="I13" s="2" t="s">
        <v>8</v>
      </c>
      <c r="J13" s="5">
        <v>43473</v>
      </c>
      <c r="K13" s="2" t="s">
        <v>9</v>
      </c>
      <c r="M13" t="b">
        <f t="shared" si="0"/>
        <v>1</v>
      </c>
    </row>
    <row r="14" spans="1:13" ht="15.75">
      <c r="A14" s="21" t="s">
        <v>632</v>
      </c>
      <c r="B14" s="21" t="s">
        <v>616</v>
      </c>
      <c r="C14" s="2" t="str">
        <f>CONCATENATE(MID(E14,3,1),".")</f>
        <v>1.</v>
      </c>
      <c r="D14" s="2" t="str">
        <f>MID(E14,1,2)</f>
        <v>11</v>
      </c>
      <c r="E14" s="1" t="s">
        <v>21</v>
      </c>
      <c r="F14" t="s">
        <v>633</v>
      </c>
      <c r="G14" s="2" t="s">
        <v>1</v>
      </c>
      <c r="H14" t="s">
        <v>49</v>
      </c>
      <c r="I14" s="2" t="s">
        <v>8</v>
      </c>
      <c r="J14" s="5">
        <v>43473</v>
      </c>
      <c r="K14" s="2" t="s">
        <v>4</v>
      </c>
      <c r="M14" t="b">
        <f t="shared" si="0"/>
        <v>1</v>
      </c>
    </row>
    <row r="15" spans="1:13" ht="15.75">
      <c r="A15" s="21" t="s">
        <v>630</v>
      </c>
      <c r="B15" s="21" t="s">
        <v>634</v>
      </c>
      <c r="C15" s="2" t="str">
        <f>CONCATENATE(MID(E15,3,1),".")</f>
        <v>1.</v>
      </c>
      <c r="D15" s="2" t="str">
        <f>MID(E15,1,2)</f>
        <v>11</v>
      </c>
      <c r="E15" s="1" t="s">
        <v>28</v>
      </c>
      <c r="F15" t="s">
        <v>46</v>
      </c>
      <c r="G15" s="2" t="s">
        <v>1</v>
      </c>
      <c r="H15" t="s">
        <v>27</v>
      </c>
      <c r="I15" s="2" t="s">
        <v>8</v>
      </c>
      <c r="J15" s="5">
        <v>43473</v>
      </c>
      <c r="K15" s="2" t="s">
        <v>4</v>
      </c>
      <c r="M15" t="b">
        <f t="shared" si="0"/>
        <v>1</v>
      </c>
    </row>
    <row r="16" spans="1:13" ht="15.75">
      <c r="A16" s="21" t="s">
        <v>623</v>
      </c>
      <c r="B16" s="21" t="s">
        <v>623</v>
      </c>
      <c r="C16" s="2" t="str">
        <f>CONCATENATE(MID(E16,3,1),".")</f>
        <v>1.</v>
      </c>
      <c r="D16" s="2" t="str">
        <f>MID(E16,1,2)</f>
        <v>11</v>
      </c>
      <c r="E16" s="1" t="s">
        <v>33</v>
      </c>
      <c r="F16" t="s">
        <v>50</v>
      </c>
      <c r="G16" s="2" t="s">
        <v>1</v>
      </c>
      <c r="H16" t="s">
        <v>2</v>
      </c>
      <c r="I16" s="2" t="s">
        <v>8</v>
      </c>
      <c r="J16" s="5">
        <v>43473</v>
      </c>
      <c r="K16" s="2" t="s">
        <v>4</v>
      </c>
      <c r="M16" t="b">
        <f t="shared" si="0"/>
        <v>1</v>
      </c>
    </row>
    <row r="17" spans="1:13" ht="15.75">
      <c r="A17" s="21" t="s">
        <v>614</v>
      </c>
      <c r="B17" s="21" t="s">
        <v>623</v>
      </c>
      <c r="C17" s="2" t="str">
        <f>CONCATENATE(MID(E17,3,1),".")</f>
        <v>1.</v>
      </c>
      <c r="D17" s="2" t="str">
        <f>MID(E17,1,2)</f>
        <v>12</v>
      </c>
      <c r="E17" s="1" t="s">
        <v>42</v>
      </c>
      <c r="F17" t="s">
        <v>47</v>
      </c>
      <c r="G17" s="2" t="s">
        <v>1</v>
      </c>
      <c r="H17" t="s">
        <v>34</v>
      </c>
      <c r="I17" s="2" t="s">
        <v>8</v>
      </c>
      <c r="J17" s="5">
        <v>43473</v>
      </c>
      <c r="K17" s="2" t="s">
        <v>4</v>
      </c>
      <c r="M17" t="b">
        <f t="shared" si="0"/>
        <v>1</v>
      </c>
    </row>
    <row r="18" spans="1:13" ht="15.75">
      <c r="A18" s="21" t="s">
        <v>636</v>
      </c>
      <c r="B18" s="21" t="s">
        <v>621</v>
      </c>
      <c r="C18" s="2" t="str">
        <f>CONCATENATE(MID(E18,3,1),".")</f>
        <v>1.</v>
      </c>
      <c r="D18" s="2" t="str">
        <f>MID(E18,1,2)</f>
        <v>21</v>
      </c>
      <c r="E18" s="1" t="s">
        <v>51</v>
      </c>
      <c r="F18" t="s">
        <v>68</v>
      </c>
      <c r="G18" s="2" t="s">
        <v>1</v>
      </c>
      <c r="H18" t="s">
        <v>43</v>
      </c>
      <c r="I18" s="2" t="s">
        <v>8</v>
      </c>
      <c r="J18" s="5">
        <v>43473</v>
      </c>
      <c r="K18" s="2" t="s">
        <v>9</v>
      </c>
      <c r="M18" t="b">
        <f t="shared" si="0"/>
        <v>1</v>
      </c>
    </row>
    <row r="19" spans="1:13" ht="15.75">
      <c r="A19" s="21" t="s">
        <v>635</v>
      </c>
      <c r="B19" s="21" t="s">
        <v>614</v>
      </c>
      <c r="C19" s="2" t="str">
        <f>CONCATENATE(MID(E19,3,1),".")</f>
        <v>1.</v>
      </c>
      <c r="D19" s="2" t="str">
        <f>MID(E19,1,2)</f>
        <v>22</v>
      </c>
      <c r="E19" s="1" t="s">
        <v>76</v>
      </c>
      <c r="F19" t="s">
        <v>53</v>
      </c>
      <c r="G19" s="2" t="s">
        <v>1</v>
      </c>
      <c r="H19" t="s">
        <v>104</v>
      </c>
      <c r="I19" s="2" t="s">
        <v>8</v>
      </c>
      <c r="J19" s="5">
        <v>43473</v>
      </c>
      <c r="K19" s="2" t="s">
        <v>9</v>
      </c>
      <c r="M19" t="b">
        <f t="shared" si="0"/>
        <v>1</v>
      </c>
    </row>
    <row r="20" spans="1:13" ht="15.75">
      <c r="A20" s="21" t="s">
        <v>625</v>
      </c>
      <c r="B20" s="21" t="s">
        <v>627</v>
      </c>
      <c r="C20" s="2" t="str">
        <f>CONCATENATE(MID(E20,3,1),".")</f>
        <v>1.</v>
      </c>
      <c r="D20" s="2" t="str">
        <f>MID(E20,1,2)</f>
        <v>22</v>
      </c>
      <c r="E20" s="1" t="s">
        <v>69</v>
      </c>
      <c r="F20" t="s">
        <v>56</v>
      </c>
      <c r="G20" s="2" t="s">
        <v>1</v>
      </c>
      <c r="H20" t="s">
        <v>637</v>
      </c>
      <c r="I20" s="2" t="s">
        <v>8</v>
      </c>
      <c r="J20" s="5">
        <v>43473</v>
      </c>
      <c r="K20" s="2" t="s">
        <v>9</v>
      </c>
      <c r="M20" t="b">
        <f t="shared" si="0"/>
        <v>1</v>
      </c>
    </row>
    <row r="21" spans="1:13" ht="15.75">
      <c r="A21" s="21" t="s">
        <v>613</v>
      </c>
      <c r="B21" s="21" t="s">
        <v>622</v>
      </c>
      <c r="C21" s="2" t="str">
        <f>CONCATENATE(MID(E21,3,1),".")</f>
        <v>1.</v>
      </c>
      <c r="D21" s="2" t="str">
        <f>MID(E21,1,2)</f>
        <v>32</v>
      </c>
      <c r="E21" s="1" t="s">
        <v>102</v>
      </c>
      <c r="F21" t="s">
        <v>638</v>
      </c>
      <c r="G21" s="2" t="s">
        <v>1</v>
      </c>
      <c r="H21" t="s">
        <v>65</v>
      </c>
      <c r="I21" s="2" t="s">
        <v>8</v>
      </c>
      <c r="J21" s="5">
        <v>43473</v>
      </c>
      <c r="K21" s="2" t="s">
        <v>9</v>
      </c>
      <c r="M21" t="b">
        <f t="shared" si="0"/>
        <v>1</v>
      </c>
    </row>
    <row r="22" spans="1:13" ht="15.75">
      <c r="A22" s="21" t="s">
        <v>621</v>
      </c>
      <c r="B22" s="21" t="s">
        <v>639</v>
      </c>
      <c r="C22" s="2" t="str">
        <f>CONCATENATE(MID(E22,3,1),".")</f>
        <v>1.</v>
      </c>
      <c r="D22" s="2" t="str">
        <f>MID(E22,1,2)</f>
        <v>32</v>
      </c>
      <c r="E22" s="1" t="s">
        <v>105</v>
      </c>
      <c r="F22" t="s">
        <v>119</v>
      </c>
      <c r="G22" s="2" t="s">
        <v>1</v>
      </c>
      <c r="H22" t="s">
        <v>113</v>
      </c>
      <c r="I22" s="2" t="s">
        <v>8</v>
      </c>
      <c r="J22" s="5">
        <v>43473</v>
      </c>
      <c r="K22" s="2" t="s">
        <v>4</v>
      </c>
      <c r="M22" t="b">
        <f t="shared" si="0"/>
        <v>1</v>
      </c>
    </row>
    <row r="23" spans="1:13" ht="15.75">
      <c r="A23" s="21" t="s">
        <v>634</v>
      </c>
      <c r="B23" s="21" t="s">
        <v>640</v>
      </c>
      <c r="C23" s="2" t="str">
        <f>CONCATENATE(MID(E23,3,1),".")</f>
        <v>1.</v>
      </c>
      <c r="D23" s="2" t="str">
        <f>MID(E23,1,2)</f>
        <v>33</v>
      </c>
      <c r="E23" s="1" t="s">
        <v>110</v>
      </c>
      <c r="F23" t="s">
        <v>123</v>
      </c>
      <c r="G23" s="2" t="s">
        <v>1</v>
      </c>
      <c r="H23" t="s">
        <v>641</v>
      </c>
      <c r="I23" s="2" t="s">
        <v>8</v>
      </c>
      <c r="J23" s="5">
        <v>43473</v>
      </c>
      <c r="K23" s="2" t="s">
        <v>4</v>
      </c>
      <c r="M23" t="b">
        <f t="shared" si="0"/>
        <v>1</v>
      </c>
    </row>
    <row r="24" spans="1:13" ht="15.75">
      <c r="A24" s="21" t="s">
        <v>627</v>
      </c>
      <c r="B24" s="21" t="s">
        <v>636</v>
      </c>
      <c r="C24" s="2" t="str">
        <f>CONCATENATE(MID(E24,3,1),".")</f>
        <v>1.</v>
      </c>
      <c r="D24" s="2" t="str">
        <f>MID(E24,1,2)</f>
        <v>34</v>
      </c>
      <c r="E24" s="1" t="s">
        <v>125</v>
      </c>
      <c r="F24" t="s">
        <v>643</v>
      </c>
      <c r="G24" s="2" t="s">
        <v>1</v>
      </c>
      <c r="H24" t="s">
        <v>118</v>
      </c>
      <c r="I24" s="2" t="s">
        <v>8</v>
      </c>
      <c r="J24" s="5">
        <v>43473</v>
      </c>
      <c r="K24" s="2" t="s">
        <v>4</v>
      </c>
      <c r="M24" t="b">
        <f t="shared" si="0"/>
        <v>1</v>
      </c>
    </row>
    <row r="25" spans="1:13" ht="15.75">
      <c r="A25" s="21" t="s">
        <v>642</v>
      </c>
      <c r="B25" s="21" t="s">
        <v>635</v>
      </c>
      <c r="C25" s="2" t="str">
        <f>CONCATENATE(MID(E25,3,1),".")</f>
        <v>1.</v>
      </c>
      <c r="D25" s="2" t="str">
        <f>MID(E25,1,2)</f>
        <v>34</v>
      </c>
      <c r="E25" s="1" t="s">
        <v>117</v>
      </c>
      <c r="F25" t="s">
        <v>85</v>
      </c>
      <c r="G25" s="2" t="s">
        <v>1</v>
      </c>
      <c r="H25" t="s">
        <v>91</v>
      </c>
      <c r="I25" s="2" t="s">
        <v>8</v>
      </c>
      <c r="J25" s="5">
        <v>43473</v>
      </c>
      <c r="K25" s="2" t="s">
        <v>9</v>
      </c>
      <c r="M25" t="b">
        <f t="shared" si="0"/>
        <v>1</v>
      </c>
    </row>
    <row r="26" spans="1:13" ht="15.75">
      <c r="A26" s="21" t="s">
        <v>614</v>
      </c>
      <c r="B26" s="21" t="s">
        <v>614</v>
      </c>
      <c r="C26" s="2" t="str">
        <f>CONCATENATE(MID(E26,3,1),".")</f>
        <v>1.</v>
      </c>
      <c r="D26" s="2" t="str">
        <f>MID(E26,1,2)</f>
        <v>01</v>
      </c>
      <c r="E26" s="1" t="s">
        <v>13</v>
      </c>
      <c r="F26" t="s">
        <v>11</v>
      </c>
      <c r="G26" s="2" t="s">
        <v>1</v>
      </c>
      <c r="H26" t="s">
        <v>644</v>
      </c>
      <c r="I26" s="2" t="s">
        <v>3</v>
      </c>
      <c r="J26" s="5">
        <v>43474</v>
      </c>
      <c r="K26" s="2" t="s">
        <v>4</v>
      </c>
      <c r="M26" t="b">
        <f t="shared" si="0"/>
        <v>1</v>
      </c>
    </row>
    <row r="27" spans="1:13" ht="15.75">
      <c r="A27" s="21" t="s">
        <v>623</v>
      </c>
      <c r="B27" s="21" t="s">
        <v>616</v>
      </c>
      <c r="C27" s="2" t="str">
        <f>CONCATENATE(MID(E27,3,1),".")</f>
        <v>1.</v>
      </c>
      <c r="D27" s="2" t="str">
        <f>MID(E27,1,2)</f>
        <v>01</v>
      </c>
      <c r="E27" s="1" t="s">
        <v>10</v>
      </c>
      <c r="F27" t="s">
        <v>0</v>
      </c>
      <c r="G27" s="2" t="s">
        <v>1</v>
      </c>
      <c r="H27" t="s">
        <v>7</v>
      </c>
      <c r="I27" s="2" t="s">
        <v>3</v>
      </c>
      <c r="J27" s="5">
        <v>43474</v>
      </c>
      <c r="K27" s="2" t="s">
        <v>4</v>
      </c>
      <c r="M27" t="b">
        <f t="shared" si="0"/>
        <v>1</v>
      </c>
    </row>
    <row r="28" spans="1:13" ht="15.75">
      <c r="A28" s="21" t="s">
        <v>625</v>
      </c>
      <c r="B28" s="21" t="s">
        <v>645</v>
      </c>
      <c r="C28" s="2" t="str">
        <f>CONCATENATE(MID(E28,3,1),".")</f>
        <v>1.</v>
      </c>
      <c r="D28" s="2" t="str">
        <f>MID(E28,1,2)</f>
        <v>11</v>
      </c>
      <c r="E28" s="1" t="s">
        <v>23</v>
      </c>
      <c r="F28" t="s">
        <v>41</v>
      </c>
      <c r="G28" s="2" t="s">
        <v>1</v>
      </c>
      <c r="H28" t="s">
        <v>646</v>
      </c>
      <c r="I28" s="2" t="s">
        <v>3</v>
      </c>
      <c r="J28" s="5">
        <v>43474</v>
      </c>
      <c r="K28" s="2" t="s">
        <v>9</v>
      </c>
      <c r="M28" t="b">
        <f t="shared" si="0"/>
        <v>1</v>
      </c>
    </row>
    <row r="29" spans="1:13" ht="15.75">
      <c r="A29" s="21" t="s">
        <v>639</v>
      </c>
      <c r="B29" s="21" t="s">
        <v>647</v>
      </c>
      <c r="C29" s="2" t="str">
        <f>CONCATENATE(MID(E29,3,1),".")</f>
        <v>1.</v>
      </c>
      <c r="D29" s="2" t="str">
        <f>MID(E29,1,2)</f>
        <v>12</v>
      </c>
      <c r="E29" s="1" t="s">
        <v>39</v>
      </c>
      <c r="F29" t="s">
        <v>32</v>
      </c>
      <c r="G29" s="2" t="s">
        <v>1</v>
      </c>
      <c r="H29" t="s">
        <v>77</v>
      </c>
      <c r="I29" s="2" t="s">
        <v>3</v>
      </c>
      <c r="J29" s="5">
        <v>43474</v>
      </c>
      <c r="K29" s="2" t="s">
        <v>4</v>
      </c>
      <c r="M29" t="b">
        <f t="shared" si="0"/>
        <v>1</v>
      </c>
    </row>
    <row r="30" spans="1:13" ht="15.75">
      <c r="A30" s="21" t="s">
        <v>618</v>
      </c>
      <c r="B30" s="21" t="s">
        <v>639</v>
      </c>
      <c r="C30" s="2" t="str">
        <f>CONCATENATE(MID(E30,3,1),".")</f>
        <v>1.</v>
      </c>
      <c r="D30" s="2" t="str">
        <f>MID(E30,1,2)</f>
        <v>21</v>
      </c>
      <c r="E30" s="1" t="s">
        <v>57</v>
      </c>
      <c r="F30" t="s">
        <v>648</v>
      </c>
      <c r="G30" s="2" t="s">
        <v>1</v>
      </c>
      <c r="H30" t="s">
        <v>75</v>
      </c>
      <c r="I30" s="2" t="s">
        <v>3</v>
      </c>
      <c r="J30" s="5">
        <v>43474</v>
      </c>
      <c r="K30" s="2" t="s">
        <v>4</v>
      </c>
      <c r="M30" t="b">
        <f t="shared" si="0"/>
        <v>1</v>
      </c>
    </row>
    <row r="31" spans="1:13" ht="15.75">
      <c r="A31" s="21" t="s">
        <v>624</v>
      </c>
      <c r="B31" s="21" t="s">
        <v>624</v>
      </c>
      <c r="C31" s="2" t="str">
        <f>CONCATENATE(MID(E31,3,1),".")</f>
        <v>1.</v>
      </c>
      <c r="D31" s="2" t="str">
        <f>MID(E31,1,2)</f>
        <v>21</v>
      </c>
      <c r="E31" s="1" t="s">
        <v>63</v>
      </c>
      <c r="F31" t="s">
        <v>649</v>
      </c>
      <c r="G31" s="2" t="s">
        <v>1</v>
      </c>
      <c r="H31" t="s">
        <v>650</v>
      </c>
      <c r="I31" s="2" t="s">
        <v>3</v>
      </c>
      <c r="J31" s="5">
        <v>43474</v>
      </c>
      <c r="K31" s="2" t="s">
        <v>9</v>
      </c>
      <c r="M31" t="b">
        <f t="shared" si="0"/>
        <v>1</v>
      </c>
    </row>
    <row r="32" spans="1:13" ht="15.75">
      <c r="A32" s="21" t="s">
        <v>611</v>
      </c>
      <c r="B32" s="21" t="s">
        <v>634</v>
      </c>
      <c r="C32" s="2" t="str">
        <f>CONCATENATE(MID(E32,3,1),".")</f>
        <v>1.</v>
      </c>
      <c r="D32" s="2" t="str">
        <f>MID(E32,1,2)</f>
        <v>22</v>
      </c>
      <c r="E32" s="1" t="s">
        <v>71</v>
      </c>
      <c r="F32" t="s">
        <v>79</v>
      </c>
      <c r="G32" s="2" t="s">
        <v>1</v>
      </c>
      <c r="H32" t="s">
        <v>72</v>
      </c>
      <c r="I32" s="2" t="s">
        <v>3</v>
      </c>
      <c r="J32" s="5">
        <v>43474</v>
      </c>
      <c r="K32" s="2" t="s">
        <v>4</v>
      </c>
      <c r="M32" t="b">
        <f t="shared" si="0"/>
        <v>1</v>
      </c>
    </row>
    <row r="33" spans="1:13" ht="15.75">
      <c r="A33" s="21" t="s">
        <v>613</v>
      </c>
      <c r="B33" s="21" t="s">
        <v>642</v>
      </c>
      <c r="C33" s="2" t="str">
        <f>CONCATENATE(MID(E33,3,1),".")</f>
        <v>1.</v>
      </c>
      <c r="D33" s="2" t="str">
        <f>MID(E33,1,2)</f>
        <v>31</v>
      </c>
      <c r="E33" s="1" t="s">
        <v>92</v>
      </c>
      <c r="F33" t="s">
        <v>655</v>
      </c>
      <c r="G33" s="2" t="s">
        <v>1</v>
      </c>
      <c r="H33" t="s">
        <v>101</v>
      </c>
      <c r="I33" s="2" t="s">
        <v>3</v>
      </c>
      <c r="J33" s="5">
        <v>43474</v>
      </c>
      <c r="K33" s="2" t="s">
        <v>9</v>
      </c>
      <c r="M33" t="b">
        <f t="shared" si="0"/>
        <v>1</v>
      </c>
    </row>
    <row r="34" spans="1:13" ht="15.75">
      <c r="A34" s="21" t="s">
        <v>639</v>
      </c>
      <c r="B34" s="21" t="s">
        <v>630</v>
      </c>
      <c r="C34" s="2" t="str">
        <f>CONCATENATE(MID(E34,3,1),".")</f>
        <v>1.</v>
      </c>
      <c r="D34" s="2" t="str">
        <f>MID(E34,1,2)</f>
        <v>31</v>
      </c>
      <c r="E34" s="1" t="s">
        <v>83</v>
      </c>
      <c r="F34" t="s">
        <v>88</v>
      </c>
      <c r="G34" s="2" t="s">
        <v>1</v>
      </c>
      <c r="H34" t="s">
        <v>126</v>
      </c>
      <c r="I34" s="2" t="s">
        <v>3</v>
      </c>
      <c r="J34" s="5">
        <v>43474</v>
      </c>
      <c r="K34" s="2" t="s">
        <v>4</v>
      </c>
      <c r="M34" t="b">
        <f t="shared" si="0"/>
        <v>1</v>
      </c>
    </row>
    <row r="35" spans="1:13" ht="15.75">
      <c r="A35" s="21" t="s">
        <v>651</v>
      </c>
      <c r="B35" s="21" t="s">
        <v>618</v>
      </c>
      <c r="C35" s="2" t="str">
        <f>CONCATENATE(MID(E35,3,1),".")</f>
        <v>1.</v>
      </c>
      <c r="D35" s="2" t="str">
        <f>MID(E35,1,2)</f>
        <v>31</v>
      </c>
      <c r="E35" s="1" t="s">
        <v>652</v>
      </c>
      <c r="F35" t="s">
        <v>653</v>
      </c>
      <c r="G35" s="2" t="s">
        <v>1</v>
      </c>
      <c r="H35" t="s">
        <v>654</v>
      </c>
      <c r="I35" s="2" t="s">
        <v>3</v>
      </c>
      <c r="J35" s="5">
        <v>43474</v>
      </c>
      <c r="K35" s="2" t="s">
        <v>9</v>
      </c>
      <c r="M35" t="b">
        <f t="shared" si="0"/>
        <v>1</v>
      </c>
    </row>
    <row r="36" spans="1:13" ht="15.75">
      <c r="A36" s="21" t="s">
        <v>656</v>
      </c>
      <c r="B36" s="21" t="s">
        <v>657</v>
      </c>
      <c r="C36" s="2" t="str">
        <f>CONCATENATE(MID(E36,3,1),".")</f>
        <v>1.</v>
      </c>
      <c r="D36" s="2" t="str">
        <f>MID(E36,1,2)</f>
        <v>34</v>
      </c>
      <c r="E36" s="1" t="s">
        <v>122</v>
      </c>
      <c r="F36" t="s">
        <v>103</v>
      </c>
      <c r="G36" s="2" t="s">
        <v>1</v>
      </c>
      <c r="H36" t="s">
        <v>84</v>
      </c>
      <c r="I36" s="2" t="s">
        <v>3</v>
      </c>
      <c r="J36" s="5">
        <v>43474</v>
      </c>
      <c r="K36" s="2" t="s">
        <v>9</v>
      </c>
      <c r="M36" t="b">
        <f t="shared" si="0"/>
        <v>1</v>
      </c>
    </row>
    <row r="37" spans="1:13" ht="15.75">
      <c r="A37" s="21" t="s">
        <v>635</v>
      </c>
      <c r="B37" s="21" t="s">
        <v>613</v>
      </c>
      <c r="C37" s="2" t="str">
        <f>CONCATENATE(MID(E37,3,1),".")</f>
        <v>1.</v>
      </c>
      <c r="D37" s="2" t="str">
        <f>MID(E37,1,2)</f>
        <v>01</v>
      </c>
      <c r="E37" s="1" t="s">
        <v>15</v>
      </c>
      <c r="F37" t="s">
        <v>6</v>
      </c>
      <c r="G37" s="2" t="s">
        <v>1</v>
      </c>
      <c r="H37" t="s">
        <v>658</v>
      </c>
      <c r="I37" s="2" t="s">
        <v>12</v>
      </c>
      <c r="J37" s="5">
        <v>43475</v>
      </c>
      <c r="K37" s="2" t="s">
        <v>9</v>
      </c>
      <c r="M37" t="b">
        <f t="shared" si="0"/>
        <v>1</v>
      </c>
    </row>
    <row r="38" spans="1:13" ht="15.75">
      <c r="A38" s="21" t="s">
        <v>636</v>
      </c>
      <c r="B38" s="21" t="s">
        <v>636</v>
      </c>
      <c r="C38" s="2" t="str">
        <f>CONCATENATE(MID(E38,3,1),".")</f>
        <v>1.</v>
      </c>
      <c r="D38" s="2" t="str">
        <f>MID(E38,1,2)</f>
        <v>01</v>
      </c>
      <c r="E38" s="1" t="s">
        <v>659</v>
      </c>
      <c r="F38" t="s">
        <v>16</v>
      </c>
      <c r="G38" s="2" t="s">
        <v>1</v>
      </c>
      <c r="H38" t="s">
        <v>17</v>
      </c>
      <c r="I38" s="2" t="s">
        <v>12</v>
      </c>
      <c r="J38" s="5">
        <v>43475</v>
      </c>
      <c r="K38" s="2" t="s">
        <v>4</v>
      </c>
      <c r="M38" t="b">
        <f t="shared" si="0"/>
        <v>1</v>
      </c>
    </row>
    <row r="39" spans="1:13" ht="15.75">
      <c r="A39" s="20" t="s">
        <v>610</v>
      </c>
      <c r="B39" s="20" t="s">
        <v>660</v>
      </c>
      <c r="C39" s="2" t="str">
        <f>CONCATENATE(MID(E39,3,1),".")</f>
        <v>1.</v>
      </c>
      <c r="D39" s="2" t="str">
        <f>MID(E39,1,2)</f>
        <v>12</v>
      </c>
      <c r="E39" s="1" t="s">
        <v>36</v>
      </c>
      <c r="F39" t="s">
        <v>40</v>
      </c>
      <c r="G39" s="2" t="s">
        <v>1</v>
      </c>
      <c r="H39" t="s">
        <v>661</v>
      </c>
      <c r="I39" s="2" t="s">
        <v>12</v>
      </c>
      <c r="J39" s="5">
        <v>43475</v>
      </c>
      <c r="K39" s="2" t="s">
        <v>4</v>
      </c>
      <c r="M39" t="b">
        <f t="shared" si="0"/>
        <v>1</v>
      </c>
    </row>
    <row r="40" spans="1:13" ht="15.75">
      <c r="A40" s="20" t="s">
        <v>635</v>
      </c>
      <c r="B40" s="20" t="s">
        <v>610</v>
      </c>
      <c r="C40" s="2" t="str">
        <f>CONCATENATE(MID(E40,3,1),".")</f>
        <v>1.</v>
      </c>
      <c r="D40" s="2" t="str">
        <f>MID(E40,1,2)</f>
        <v>21</v>
      </c>
      <c r="E40" s="1" t="s">
        <v>60</v>
      </c>
      <c r="F40" t="s">
        <v>70</v>
      </c>
      <c r="G40" s="2" t="s">
        <v>1</v>
      </c>
      <c r="H40" t="s">
        <v>59</v>
      </c>
      <c r="I40" s="2" t="s">
        <v>12</v>
      </c>
      <c r="J40" s="5">
        <v>43475</v>
      </c>
      <c r="K40" s="2" t="s">
        <v>9</v>
      </c>
      <c r="M40" t="b">
        <f t="shared" si="0"/>
        <v>1</v>
      </c>
    </row>
    <row r="41" spans="1:13" ht="15.75">
      <c r="A41" s="21" t="s">
        <v>614</v>
      </c>
      <c r="B41" s="21" t="s">
        <v>662</v>
      </c>
      <c r="C41" s="2" t="str">
        <f>CONCATENATE(MID(E41,3,1),".")</f>
        <v>1.</v>
      </c>
      <c r="D41" s="2" t="str">
        <f>MID(E41,1,2)</f>
        <v>21</v>
      </c>
      <c r="E41" s="1" t="s">
        <v>52</v>
      </c>
      <c r="F41" t="s">
        <v>82</v>
      </c>
      <c r="G41" s="2" t="s">
        <v>1</v>
      </c>
      <c r="H41" t="s">
        <v>663</v>
      </c>
      <c r="I41" s="2" t="s">
        <v>12</v>
      </c>
      <c r="J41" s="5">
        <v>43475</v>
      </c>
      <c r="K41" s="2" t="s">
        <v>4</v>
      </c>
      <c r="M41" t="b">
        <f t="shared" si="0"/>
        <v>1</v>
      </c>
    </row>
    <row r="42" spans="1:13" ht="15.75">
      <c r="A42" s="21" t="s">
        <v>634</v>
      </c>
      <c r="B42" s="21" t="s">
        <v>616</v>
      </c>
      <c r="C42" s="2" t="str">
        <f>CONCATENATE(MID(E42,3,1),".")</f>
        <v>1.</v>
      </c>
      <c r="D42" s="2" t="str">
        <f>MID(E42,1,2)</f>
        <v>21</v>
      </c>
      <c r="E42" s="1" t="s">
        <v>54</v>
      </c>
      <c r="F42" t="s">
        <v>64</v>
      </c>
      <c r="G42" s="2" t="s">
        <v>1</v>
      </c>
      <c r="H42" t="s">
        <v>55</v>
      </c>
      <c r="I42" s="2" t="s">
        <v>12</v>
      </c>
      <c r="J42" s="5">
        <v>43475</v>
      </c>
      <c r="K42" s="2" t="s">
        <v>4</v>
      </c>
      <c r="M42" t="b">
        <f t="shared" si="0"/>
        <v>1</v>
      </c>
    </row>
    <row r="43" spans="1:13" ht="15.75">
      <c r="A43" s="21" t="s">
        <v>624</v>
      </c>
      <c r="B43" s="21" t="s">
        <v>632</v>
      </c>
      <c r="C43" s="2" t="str">
        <f>CONCATENATE(MID(E43,3,1),".")</f>
        <v>1.</v>
      </c>
      <c r="D43" s="2" t="str">
        <f>MID(E43,1,2)</f>
        <v>22</v>
      </c>
      <c r="E43" s="1" t="s">
        <v>78</v>
      </c>
      <c r="F43" t="s">
        <v>664</v>
      </c>
      <c r="G43" s="2" t="s">
        <v>1</v>
      </c>
      <c r="H43" t="s">
        <v>665</v>
      </c>
      <c r="I43" s="2" t="s">
        <v>12</v>
      </c>
      <c r="J43" s="5">
        <v>43475</v>
      </c>
      <c r="K43" s="2" t="s">
        <v>4</v>
      </c>
      <c r="M43" t="b">
        <f t="shared" si="0"/>
        <v>1</v>
      </c>
    </row>
    <row r="44" spans="1:13" ht="15.75">
      <c r="A44" s="21" t="s">
        <v>632</v>
      </c>
      <c r="B44" s="21" t="s">
        <v>668</v>
      </c>
      <c r="C44" s="2" t="str">
        <f>CONCATENATE(MID(E44,3,1),".")</f>
        <v>1.</v>
      </c>
      <c r="D44" s="2" t="str">
        <f>MID(E44,1,2)</f>
        <v>32</v>
      </c>
      <c r="E44" s="1" t="s">
        <v>100</v>
      </c>
      <c r="F44" t="s">
        <v>669</v>
      </c>
      <c r="G44" s="2" t="s">
        <v>1</v>
      </c>
      <c r="H44" t="s">
        <v>127</v>
      </c>
      <c r="I44" s="2" t="s">
        <v>12</v>
      </c>
      <c r="J44" s="5">
        <v>43475</v>
      </c>
      <c r="K44" s="2" t="s">
        <v>80</v>
      </c>
      <c r="M44" t="b">
        <f t="shared" si="0"/>
        <v>1</v>
      </c>
    </row>
    <row r="45" spans="1:13" ht="15.75">
      <c r="A45" s="21" t="s">
        <v>616</v>
      </c>
      <c r="B45" s="21" t="s">
        <v>645</v>
      </c>
      <c r="C45" s="2" t="str">
        <f>CONCATENATE(MID(E45,3,1),".")</f>
        <v>1.</v>
      </c>
      <c r="D45" s="2" t="str">
        <f>MID(E45,1,2)</f>
        <v>32</v>
      </c>
      <c r="E45" s="1" t="s">
        <v>94</v>
      </c>
      <c r="F45" t="s">
        <v>666</v>
      </c>
      <c r="G45" s="2" t="s">
        <v>1</v>
      </c>
      <c r="H45" t="s">
        <v>667</v>
      </c>
      <c r="I45" s="2" t="s">
        <v>12</v>
      </c>
      <c r="J45" s="5">
        <v>43475</v>
      </c>
      <c r="K45" s="2" t="s">
        <v>4</v>
      </c>
      <c r="M45" t="b">
        <f t="shared" si="0"/>
        <v>1</v>
      </c>
    </row>
    <row r="46" spans="1:13" ht="15.75">
      <c r="A46" s="21" t="s">
        <v>611</v>
      </c>
      <c r="B46" s="21" t="s">
        <v>622</v>
      </c>
      <c r="C46" s="2" t="str">
        <f>CONCATENATE(MID(E46,3,1),".")</f>
        <v>1.</v>
      </c>
      <c r="D46" s="2" t="str">
        <f>MID(E46,1,2)</f>
        <v>33</v>
      </c>
      <c r="E46" s="1" t="s">
        <v>114</v>
      </c>
      <c r="F46" t="s">
        <v>162</v>
      </c>
      <c r="G46" s="2" t="s">
        <v>1</v>
      </c>
      <c r="H46" t="s">
        <v>112</v>
      </c>
      <c r="I46" s="2" t="s">
        <v>12</v>
      </c>
      <c r="J46" s="5">
        <v>43475</v>
      </c>
      <c r="K46" s="2" t="s">
        <v>4</v>
      </c>
      <c r="M46" t="b">
        <f t="shared" si="0"/>
        <v>1</v>
      </c>
    </row>
    <row r="47" spans="1:13" ht="15.75">
      <c r="A47" s="20" t="s">
        <v>630</v>
      </c>
      <c r="B47" s="20" t="s">
        <v>610</v>
      </c>
      <c r="C47" s="2" t="str">
        <f>CONCATENATE(MID(E47,3,1),".")</f>
        <v>1.</v>
      </c>
      <c r="D47" s="2" t="str">
        <f>MID(E47,1,2)</f>
        <v>33</v>
      </c>
      <c r="E47" s="1" t="s">
        <v>111</v>
      </c>
      <c r="F47" t="s">
        <v>115</v>
      </c>
      <c r="G47" s="2" t="s">
        <v>1</v>
      </c>
      <c r="H47" t="s">
        <v>93</v>
      </c>
      <c r="I47" s="2" t="s">
        <v>12</v>
      </c>
      <c r="J47" s="5">
        <v>43475</v>
      </c>
      <c r="K47" s="2" t="s">
        <v>4</v>
      </c>
      <c r="M47" t="b">
        <f t="shared" si="0"/>
        <v>1</v>
      </c>
    </row>
    <row r="48" spans="1:13" ht="15.75">
      <c r="A48" s="21" t="s">
        <v>617</v>
      </c>
      <c r="B48" s="21" t="s">
        <v>635</v>
      </c>
      <c r="C48" s="2" t="str">
        <f>CONCATENATE(MID(E48,3,1),".")</f>
        <v>1.</v>
      </c>
      <c r="D48" s="2" t="str">
        <f>MID(E48,1,2)</f>
        <v>33</v>
      </c>
      <c r="E48" s="1" t="s">
        <v>107</v>
      </c>
      <c r="F48" t="s">
        <v>98</v>
      </c>
      <c r="G48" s="2" t="s">
        <v>1</v>
      </c>
      <c r="H48" t="s">
        <v>124</v>
      </c>
      <c r="I48" s="2" t="s">
        <v>12</v>
      </c>
      <c r="J48" s="5">
        <v>43475</v>
      </c>
      <c r="K48" s="2" t="s">
        <v>99</v>
      </c>
      <c r="M48" t="b">
        <f t="shared" si="0"/>
        <v>1</v>
      </c>
    </row>
    <row r="49" spans="1:13" ht="15.75">
      <c r="A49" s="21" t="s">
        <v>618</v>
      </c>
      <c r="B49" s="21" t="s">
        <v>651</v>
      </c>
      <c r="C49" s="2" t="str">
        <f>CONCATENATE(MID(E49,3,1),".")</f>
        <v>1.</v>
      </c>
      <c r="D49" s="2" t="str">
        <f>MID(E49,1,2)</f>
        <v>34</v>
      </c>
      <c r="E49" s="1" t="s">
        <v>670</v>
      </c>
      <c r="F49" t="s">
        <v>671</v>
      </c>
      <c r="G49" s="2" t="s">
        <v>1</v>
      </c>
      <c r="H49" t="s">
        <v>672</v>
      </c>
      <c r="I49" s="2" t="s">
        <v>12</v>
      </c>
      <c r="J49" s="5">
        <v>43475</v>
      </c>
      <c r="K49" s="2" t="s">
        <v>4</v>
      </c>
      <c r="M49" t="b">
        <f t="shared" si="0"/>
        <v>1</v>
      </c>
    </row>
    <row r="50" spans="1:13" ht="15.75">
      <c r="A50" s="21" t="s">
        <v>651</v>
      </c>
      <c r="B50" s="21" t="s">
        <v>636</v>
      </c>
      <c r="C50" s="2" t="str">
        <f>CONCATENATE(MID(E50,3,1),".")</f>
        <v>1.</v>
      </c>
      <c r="D50" s="2" t="str">
        <f>MID(E50,1,2)</f>
        <v>12</v>
      </c>
      <c r="E50" s="1" t="s">
        <v>35</v>
      </c>
      <c r="F50" t="s">
        <v>673</v>
      </c>
      <c r="G50" s="2" t="s">
        <v>1</v>
      </c>
      <c r="H50" t="s">
        <v>25</v>
      </c>
      <c r="I50" s="2" t="s">
        <v>22</v>
      </c>
      <c r="J50" s="5">
        <v>43476</v>
      </c>
      <c r="K50" s="2" t="s">
        <v>9</v>
      </c>
      <c r="M50" t="b">
        <f t="shared" si="0"/>
        <v>1</v>
      </c>
    </row>
    <row r="51" spans="1:13" ht="15.75">
      <c r="A51" s="21" t="s">
        <v>630</v>
      </c>
      <c r="B51" s="21" t="s">
        <v>616</v>
      </c>
      <c r="C51" s="2" t="str">
        <f>CONCATENATE(MID(E51,3,1),".")</f>
        <v>1.</v>
      </c>
      <c r="D51" s="2" t="str">
        <f>MID(E51,1,2)</f>
        <v>22</v>
      </c>
      <c r="E51" s="1" t="s">
        <v>73</v>
      </c>
      <c r="F51" t="s">
        <v>61</v>
      </c>
      <c r="G51" s="2" t="s">
        <v>1</v>
      </c>
      <c r="H51" t="s">
        <v>90</v>
      </c>
      <c r="I51" s="2" t="s">
        <v>22</v>
      </c>
      <c r="J51" s="5">
        <v>43476</v>
      </c>
      <c r="K51" s="2" t="s">
        <v>4</v>
      </c>
      <c r="M51" t="b">
        <f t="shared" si="0"/>
        <v>1</v>
      </c>
    </row>
    <row r="52" spans="1:13" ht="15.75">
      <c r="A52" s="21" t="s">
        <v>616</v>
      </c>
      <c r="B52" s="21" t="s">
        <v>623</v>
      </c>
      <c r="C52" s="2" t="str">
        <f>CONCATENATE(MID(E52,3,1),".")</f>
        <v>1.</v>
      </c>
      <c r="D52" s="2" t="str">
        <f>MID(E52,1,2)</f>
        <v>33</v>
      </c>
      <c r="E52" s="1" t="s">
        <v>109</v>
      </c>
      <c r="F52" t="s">
        <v>116</v>
      </c>
      <c r="G52" s="2" t="s">
        <v>1</v>
      </c>
      <c r="H52" t="s">
        <v>174</v>
      </c>
      <c r="I52" s="2" t="s">
        <v>22</v>
      </c>
      <c r="J52" s="5">
        <v>43476</v>
      </c>
      <c r="K52" s="2" t="s">
        <v>4</v>
      </c>
      <c r="M52" t="b">
        <f t="shared" si="0"/>
        <v>1</v>
      </c>
    </row>
    <row r="53" spans="1:13" ht="15.75">
      <c r="A53" s="21" t="s">
        <v>613</v>
      </c>
      <c r="B53" s="21" t="s">
        <v>618</v>
      </c>
      <c r="C53" s="2" t="str">
        <f>CONCATENATE(MID(E53,3,1),".")</f>
        <v>2.</v>
      </c>
      <c r="D53" s="2" t="str">
        <f>MID(E53,1,2)</f>
        <v>01</v>
      </c>
      <c r="E53" s="1" t="s">
        <v>129</v>
      </c>
      <c r="F53" t="s">
        <v>658</v>
      </c>
      <c r="G53" s="2" t="s">
        <v>1</v>
      </c>
      <c r="H53" t="s">
        <v>631</v>
      </c>
      <c r="I53" s="2" t="s">
        <v>20</v>
      </c>
      <c r="J53" s="5">
        <v>43479</v>
      </c>
      <c r="K53" s="2" t="s">
        <v>4</v>
      </c>
      <c r="M53" t="b">
        <f t="shared" si="0"/>
        <v>1</v>
      </c>
    </row>
    <row r="54" spans="1:13" ht="15.75">
      <c r="A54" s="21" t="s">
        <v>616</v>
      </c>
      <c r="B54" s="21" t="s">
        <v>614</v>
      </c>
      <c r="C54" s="2" t="str">
        <f>CONCATENATE(MID(E54,3,1),".")</f>
        <v>2.</v>
      </c>
      <c r="D54" s="2" t="str">
        <f>MID(E54,1,2)</f>
        <v>01</v>
      </c>
      <c r="E54" s="1" t="s">
        <v>131</v>
      </c>
      <c r="F54" t="s">
        <v>7</v>
      </c>
      <c r="G54" s="2" t="s">
        <v>1</v>
      </c>
      <c r="H54" t="s">
        <v>11</v>
      </c>
      <c r="I54" s="2" t="s">
        <v>20</v>
      </c>
      <c r="J54" s="5">
        <v>43479</v>
      </c>
      <c r="K54" s="2" t="s">
        <v>4</v>
      </c>
      <c r="M54" t="b">
        <f t="shared" si="0"/>
        <v>1</v>
      </c>
    </row>
    <row r="55" spans="1:13" ht="15.75">
      <c r="A55" s="21" t="s">
        <v>647</v>
      </c>
      <c r="B55" s="21" t="s">
        <v>614</v>
      </c>
      <c r="C55" s="2" t="str">
        <f>CONCATENATE(MID(E55,3,1),".")</f>
        <v>2.</v>
      </c>
      <c r="D55" s="2" t="str">
        <f>MID(E55,1,2)</f>
        <v>12</v>
      </c>
      <c r="E55" s="1" t="s">
        <v>142</v>
      </c>
      <c r="F55" t="s">
        <v>77</v>
      </c>
      <c r="G55" s="2" t="s">
        <v>1</v>
      </c>
      <c r="H55" t="s">
        <v>47</v>
      </c>
      <c r="I55" s="2" t="s">
        <v>20</v>
      </c>
      <c r="J55" s="5">
        <v>43479</v>
      </c>
      <c r="K55" s="2" t="s">
        <v>4</v>
      </c>
      <c r="M55" t="b">
        <f t="shared" si="0"/>
        <v>1</v>
      </c>
    </row>
    <row r="56" spans="1:13" ht="15.75">
      <c r="A56" s="21" t="s">
        <v>660</v>
      </c>
      <c r="B56" s="21" t="s">
        <v>639</v>
      </c>
      <c r="C56" s="2" t="str">
        <f>CONCATENATE(MID(E56,3,1),".")</f>
        <v>2.</v>
      </c>
      <c r="D56" s="2" t="str">
        <f>MID(E56,1,2)</f>
        <v>12</v>
      </c>
      <c r="E56" s="1" t="s">
        <v>143</v>
      </c>
      <c r="F56" t="s">
        <v>661</v>
      </c>
      <c r="G56" s="2" t="s">
        <v>1</v>
      </c>
      <c r="H56" t="s">
        <v>32</v>
      </c>
      <c r="I56" s="2" t="s">
        <v>20</v>
      </c>
      <c r="J56" s="5">
        <v>43479</v>
      </c>
      <c r="K56" s="2" t="s">
        <v>9</v>
      </c>
      <c r="M56" t="b">
        <f t="shared" si="0"/>
        <v>1</v>
      </c>
    </row>
    <row r="57" spans="1:13" ht="15.75">
      <c r="A57" s="21" t="s">
        <v>620</v>
      </c>
      <c r="B57" s="21" t="s">
        <v>625</v>
      </c>
      <c r="C57" s="2" t="str">
        <f>CONCATENATE(MID(E57,3,1),".")</f>
        <v>2.</v>
      </c>
      <c r="D57" s="2" t="str">
        <f>MID(E57,1,2)</f>
        <v>22</v>
      </c>
      <c r="E57" s="1" t="s">
        <v>156</v>
      </c>
      <c r="F57" t="s">
        <v>108</v>
      </c>
      <c r="G57" s="2" t="s">
        <v>1</v>
      </c>
      <c r="H57" t="s">
        <v>56</v>
      </c>
      <c r="I57" s="2" t="s">
        <v>20</v>
      </c>
      <c r="J57" s="5">
        <v>43479</v>
      </c>
      <c r="K57" s="2" t="s">
        <v>80</v>
      </c>
      <c r="M57" t="b">
        <f t="shared" si="0"/>
        <v>1</v>
      </c>
    </row>
    <row r="58" spans="1:13" ht="15.75">
      <c r="A58" s="21" t="s">
        <v>624</v>
      </c>
      <c r="B58" s="21" t="s">
        <v>614</v>
      </c>
      <c r="C58" s="2" t="str">
        <f>CONCATENATE(MID(E58,3,1),".")</f>
        <v>2.</v>
      </c>
      <c r="D58" s="2" t="str">
        <f>MID(E58,1,2)</f>
        <v>31</v>
      </c>
      <c r="E58" s="1" t="s">
        <v>158</v>
      </c>
      <c r="F58" t="s">
        <v>168</v>
      </c>
      <c r="G58" s="2" t="s">
        <v>1</v>
      </c>
      <c r="H58" t="s">
        <v>626</v>
      </c>
      <c r="I58" s="2" t="s">
        <v>20</v>
      </c>
      <c r="J58" s="5">
        <v>43479</v>
      </c>
      <c r="K58" s="2" t="s">
        <v>9</v>
      </c>
      <c r="M58" t="b">
        <f t="shared" si="0"/>
        <v>1</v>
      </c>
    </row>
    <row r="59" spans="1:13" ht="15.75">
      <c r="A59" s="21" t="s">
        <v>622</v>
      </c>
      <c r="B59" s="21" t="s">
        <v>621</v>
      </c>
      <c r="C59" s="2" t="str">
        <f>CONCATENATE(MID(E59,3,1),".")</f>
        <v>2.</v>
      </c>
      <c r="D59" s="2" t="str">
        <f>MID(E59,1,2)</f>
        <v>32</v>
      </c>
      <c r="E59" s="1" t="s">
        <v>163</v>
      </c>
      <c r="F59" t="s">
        <v>65</v>
      </c>
      <c r="G59" s="2" t="s">
        <v>1</v>
      </c>
      <c r="H59" t="s">
        <v>119</v>
      </c>
      <c r="I59" s="2" t="s">
        <v>20</v>
      </c>
      <c r="J59" s="5">
        <v>43479</v>
      </c>
      <c r="K59" s="2" t="s">
        <v>4</v>
      </c>
      <c r="M59" t="b">
        <f t="shared" si="0"/>
        <v>1</v>
      </c>
    </row>
    <row r="60" spans="1:13" ht="15.75">
      <c r="A60" s="20" t="s">
        <v>610</v>
      </c>
      <c r="B60" s="20" t="s">
        <v>611</v>
      </c>
      <c r="C60" s="2" t="str">
        <f>CONCATENATE(MID(E60,3,1),".")</f>
        <v>2.</v>
      </c>
      <c r="D60" s="2" t="str">
        <f>MID(E60,1,2)</f>
        <v>33</v>
      </c>
      <c r="E60" s="1" t="s">
        <v>169</v>
      </c>
      <c r="F60" t="s">
        <v>93</v>
      </c>
      <c r="G60" s="2" t="s">
        <v>1</v>
      </c>
      <c r="H60" t="s">
        <v>162</v>
      </c>
      <c r="I60" s="2" t="s">
        <v>20</v>
      </c>
      <c r="J60" s="5">
        <v>43479</v>
      </c>
      <c r="K60" s="2" t="s">
        <v>4</v>
      </c>
      <c r="M60" t="b">
        <f t="shared" si="0"/>
        <v>1</v>
      </c>
    </row>
    <row r="61" spans="1:13" ht="15.75">
      <c r="A61" s="21" t="s">
        <v>623</v>
      </c>
      <c r="B61" s="21" t="s">
        <v>634</v>
      </c>
      <c r="C61" s="2" t="str">
        <f>CONCATENATE(MID(E61,3,1),".")</f>
        <v>2.</v>
      </c>
      <c r="D61" s="2" t="str">
        <f>MID(E61,1,2)</f>
        <v>33</v>
      </c>
      <c r="E61" s="1" t="s">
        <v>171</v>
      </c>
      <c r="F61" t="s">
        <v>174</v>
      </c>
      <c r="G61" s="2" t="s">
        <v>1</v>
      </c>
      <c r="H61" t="s">
        <v>123</v>
      </c>
      <c r="I61" s="2" t="s">
        <v>20</v>
      </c>
      <c r="J61" s="5">
        <v>43479</v>
      </c>
      <c r="K61" s="2" t="s">
        <v>4</v>
      </c>
      <c r="M61" t="b">
        <f t="shared" si="0"/>
        <v>1</v>
      </c>
    </row>
    <row r="62" spans="1:13" ht="15.75">
      <c r="A62" s="21" t="s">
        <v>636</v>
      </c>
      <c r="B62" s="21" t="s">
        <v>618</v>
      </c>
      <c r="C62" s="2" t="str">
        <f>CONCATENATE(MID(E62,3,1),".")</f>
        <v>2.</v>
      </c>
      <c r="D62" s="2" t="str">
        <f>MID(E62,1,2)</f>
        <v>34</v>
      </c>
      <c r="E62" s="1" t="s">
        <v>175</v>
      </c>
      <c r="F62" t="s">
        <v>118</v>
      </c>
      <c r="G62" s="2" t="s">
        <v>1</v>
      </c>
      <c r="H62" t="s">
        <v>671</v>
      </c>
      <c r="I62" s="2" t="s">
        <v>20</v>
      </c>
      <c r="J62" s="5">
        <v>43479</v>
      </c>
      <c r="K62" s="2" t="s">
        <v>9</v>
      </c>
      <c r="M62" t="b">
        <f t="shared" si="0"/>
        <v>1</v>
      </c>
    </row>
    <row r="63" spans="1:13" ht="15.75">
      <c r="A63" s="21" t="s">
        <v>632</v>
      </c>
      <c r="B63" s="21" t="s">
        <v>625</v>
      </c>
      <c r="C63" s="2" t="str">
        <f>CONCATENATE(MID(E63,3,1),".")</f>
        <v>2.</v>
      </c>
      <c r="D63" s="2" t="str">
        <f>MID(E63,1,2)</f>
        <v>11</v>
      </c>
      <c r="E63" s="1" t="s">
        <v>138</v>
      </c>
      <c r="F63" t="s">
        <v>633</v>
      </c>
      <c r="G63" s="2" t="s">
        <v>1</v>
      </c>
      <c r="H63" t="s">
        <v>41</v>
      </c>
      <c r="I63" s="2" t="s">
        <v>8</v>
      </c>
      <c r="J63" s="5">
        <v>43480</v>
      </c>
      <c r="K63" s="2" t="s">
        <v>4</v>
      </c>
      <c r="M63" t="b">
        <f t="shared" si="0"/>
        <v>1</v>
      </c>
    </row>
    <row r="64" spans="1:13" ht="15.75">
      <c r="A64" s="21" t="s">
        <v>616</v>
      </c>
      <c r="B64" s="21" t="s">
        <v>623</v>
      </c>
      <c r="C64" s="2" t="str">
        <f>CONCATENATE(MID(E64,3,1),".")</f>
        <v>2.</v>
      </c>
      <c r="D64" s="2" t="str">
        <f>MID(E64,1,2)</f>
        <v>11</v>
      </c>
      <c r="E64" s="1" t="s">
        <v>133</v>
      </c>
      <c r="F64" t="s">
        <v>49</v>
      </c>
      <c r="G64" s="2" t="s">
        <v>1</v>
      </c>
      <c r="H64" t="s">
        <v>2</v>
      </c>
      <c r="I64" s="2" t="s">
        <v>8</v>
      </c>
      <c r="J64" s="5">
        <v>43480</v>
      </c>
      <c r="K64" s="2" t="s">
        <v>4</v>
      </c>
      <c r="M64" t="b">
        <f t="shared" si="0"/>
        <v>1</v>
      </c>
    </row>
    <row r="65" spans="1:13" ht="15.75">
      <c r="A65" s="21" t="s">
        <v>614</v>
      </c>
      <c r="B65" s="21" t="s">
        <v>630</v>
      </c>
      <c r="C65" s="2" t="str">
        <f>CONCATENATE(MID(E65,3,1),".")</f>
        <v>2.</v>
      </c>
      <c r="D65" s="2" t="str">
        <f>MID(E65,1,2)</f>
        <v>11</v>
      </c>
      <c r="E65" s="1" t="s">
        <v>136</v>
      </c>
      <c r="F65" t="s">
        <v>74</v>
      </c>
      <c r="G65" s="2" t="s">
        <v>1</v>
      </c>
      <c r="H65" t="s">
        <v>46</v>
      </c>
      <c r="I65" s="2" t="s">
        <v>8</v>
      </c>
      <c r="J65" s="5">
        <v>43480</v>
      </c>
      <c r="K65" s="2" t="s">
        <v>4</v>
      </c>
      <c r="M65" t="b">
        <f t="shared" si="0"/>
        <v>1</v>
      </c>
    </row>
    <row r="66" spans="1:13" ht="15.75">
      <c r="A66" s="21" t="s">
        <v>636</v>
      </c>
      <c r="B66" s="21" t="s">
        <v>614</v>
      </c>
      <c r="C66" s="2" t="str">
        <f>CONCATENATE(MID(E66,3,1),".")</f>
        <v>2.</v>
      </c>
      <c r="D66" s="2" t="str">
        <f>MID(E66,1,2)</f>
        <v>21</v>
      </c>
      <c r="E66" s="1" t="s">
        <v>150</v>
      </c>
      <c r="F66" t="s">
        <v>68</v>
      </c>
      <c r="G66" s="2" t="s">
        <v>1</v>
      </c>
      <c r="H66" t="s">
        <v>82</v>
      </c>
      <c r="I66" s="2" t="s">
        <v>8</v>
      </c>
      <c r="J66" s="5">
        <v>43480</v>
      </c>
      <c r="K66" s="2" t="s">
        <v>9</v>
      </c>
      <c r="M66" t="b">
        <f aca="true" t="shared" si="1" ref="M66:M129">OR(IF(utkodd&lt;&gt;" ",OR(MID(utkodd,1,5)=A66,MID(utkodd,1,5)=B66),),IF(udruz&lt;&gt;" ",OR(udruz=$H66,udruz=$F66),),AND(utkodd=" ",udruz=" "))</f>
        <v>1</v>
      </c>
    </row>
    <row r="67" spans="1:13" ht="15.75">
      <c r="A67" s="21" t="s">
        <v>621</v>
      </c>
      <c r="B67" s="21" t="s">
        <v>632</v>
      </c>
      <c r="C67" s="2" t="str">
        <f>CONCATENATE(MID(E67,3,1),".")</f>
        <v>2.</v>
      </c>
      <c r="D67" s="2" t="str">
        <f>MID(E67,1,2)</f>
        <v>22</v>
      </c>
      <c r="E67" s="1" t="s">
        <v>151</v>
      </c>
      <c r="F67" t="s">
        <v>58</v>
      </c>
      <c r="G67" s="2" t="s">
        <v>1</v>
      </c>
      <c r="H67" t="s">
        <v>665</v>
      </c>
      <c r="I67" s="2" t="s">
        <v>8</v>
      </c>
      <c r="J67" s="5">
        <v>43480</v>
      </c>
      <c r="K67" s="2" t="s">
        <v>4</v>
      </c>
      <c r="M67" t="b">
        <f t="shared" si="1"/>
        <v>1</v>
      </c>
    </row>
    <row r="68" spans="1:13" ht="15.75">
      <c r="A68" s="21" t="s">
        <v>627</v>
      </c>
      <c r="B68" s="21" t="s">
        <v>611</v>
      </c>
      <c r="C68" s="2" t="str">
        <f>CONCATENATE(MID(E68,3,1),".")</f>
        <v>2.</v>
      </c>
      <c r="D68" s="2" t="str">
        <f>MID(E68,1,2)</f>
        <v>22</v>
      </c>
      <c r="E68" s="1" t="s">
        <v>155</v>
      </c>
      <c r="F68" t="s">
        <v>637</v>
      </c>
      <c r="G68" s="2" t="s">
        <v>1</v>
      </c>
      <c r="H68" t="s">
        <v>79</v>
      </c>
      <c r="I68" s="2" t="s">
        <v>8</v>
      </c>
      <c r="J68" s="5">
        <v>43480</v>
      </c>
      <c r="K68" s="2" t="s">
        <v>4</v>
      </c>
      <c r="M68" t="b">
        <f t="shared" si="1"/>
        <v>1</v>
      </c>
    </row>
    <row r="69" spans="1:13" ht="15.75">
      <c r="A69" s="21" t="s">
        <v>634</v>
      </c>
      <c r="B69" s="21" t="s">
        <v>630</v>
      </c>
      <c r="C69" s="2" t="str">
        <f>CONCATENATE(MID(E69,3,1),".")</f>
        <v>2.</v>
      </c>
      <c r="D69" s="2" t="str">
        <f>MID(E69,1,2)</f>
        <v>22</v>
      </c>
      <c r="E69" s="1" t="s">
        <v>154</v>
      </c>
      <c r="F69" t="s">
        <v>72</v>
      </c>
      <c r="G69" s="2" t="s">
        <v>1</v>
      </c>
      <c r="H69" t="s">
        <v>61</v>
      </c>
      <c r="I69" s="2" t="s">
        <v>8</v>
      </c>
      <c r="J69" s="5">
        <v>43480</v>
      </c>
      <c r="K69" s="2" t="s">
        <v>4</v>
      </c>
      <c r="M69" t="b">
        <f t="shared" si="1"/>
        <v>1</v>
      </c>
    </row>
    <row r="70" spans="1:13" ht="15.75">
      <c r="A70" s="21" t="s">
        <v>618</v>
      </c>
      <c r="B70" s="21" t="s">
        <v>642</v>
      </c>
      <c r="C70" s="2" t="str">
        <f>CONCATENATE(MID(E70,3,1),".")</f>
        <v>2.</v>
      </c>
      <c r="D70" s="2" t="str">
        <f>MID(E70,1,2)</f>
        <v>31</v>
      </c>
      <c r="E70" s="1" t="s">
        <v>674</v>
      </c>
      <c r="F70" t="s">
        <v>654</v>
      </c>
      <c r="G70" s="2" t="s">
        <v>1</v>
      </c>
      <c r="H70" t="s">
        <v>101</v>
      </c>
      <c r="I70" s="2" t="s">
        <v>8</v>
      </c>
      <c r="J70" s="5">
        <v>43480</v>
      </c>
      <c r="K70" s="2" t="s">
        <v>4</v>
      </c>
      <c r="M70" t="b">
        <f t="shared" si="1"/>
        <v>1</v>
      </c>
    </row>
    <row r="71" spans="1:13" ht="15.75">
      <c r="A71" s="21" t="s">
        <v>625</v>
      </c>
      <c r="B71" s="21" t="s">
        <v>613</v>
      </c>
      <c r="C71" s="2" t="str">
        <f>CONCATENATE(MID(E71,3,1),".")</f>
        <v>2.</v>
      </c>
      <c r="D71" s="2" t="str">
        <f>MID(E71,1,2)</f>
        <v>31</v>
      </c>
      <c r="E71" s="1" t="s">
        <v>157</v>
      </c>
      <c r="F71" t="s">
        <v>87</v>
      </c>
      <c r="G71" s="2" t="s">
        <v>1</v>
      </c>
      <c r="H71" t="s">
        <v>655</v>
      </c>
      <c r="I71" s="2" t="s">
        <v>8</v>
      </c>
      <c r="J71" s="5">
        <v>43480</v>
      </c>
      <c r="K71" s="2" t="s">
        <v>9</v>
      </c>
      <c r="M71" t="b">
        <f t="shared" si="1"/>
        <v>1</v>
      </c>
    </row>
    <row r="72" spans="1:13" ht="15.75">
      <c r="A72" s="21" t="s">
        <v>617</v>
      </c>
      <c r="B72" s="21" t="s">
        <v>639</v>
      </c>
      <c r="C72" s="2" t="str">
        <f>CONCATENATE(MID(E72,3,1),".")</f>
        <v>2.</v>
      </c>
      <c r="D72" s="2" t="str">
        <f>MID(E72,1,2)</f>
        <v>31</v>
      </c>
      <c r="E72" s="1" t="s">
        <v>160</v>
      </c>
      <c r="F72" t="s">
        <v>62</v>
      </c>
      <c r="G72" s="2" t="s">
        <v>1</v>
      </c>
      <c r="H72" t="s">
        <v>88</v>
      </c>
      <c r="I72" s="2" t="s">
        <v>8</v>
      </c>
      <c r="J72" s="5">
        <v>43480</v>
      </c>
      <c r="K72" s="2" t="s">
        <v>99</v>
      </c>
      <c r="M72" t="b">
        <f t="shared" si="1"/>
        <v>1</v>
      </c>
    </row>
    <row r="73" spans="1:13" ht="15.75">
      <c r="A73" s="21" t="s">
        <v>651</v>
      </c>
      <c r="B73" s="21" t="s">
        <v>616</v>
      </c>
      <c r="C73" s="2" t="str">
        <f>CONCATENATE(MID(E73,3,1),".")</f>
        <v>2.</v>
      </c>
      <c r="D73" s="2" t="str">
        <f>MID(E73,1,2)</f>
        <v>32</v>
      </c>
      <c r="E73" s="1" t="s">
        <v>167</v>
      </c>
      <c r="F73" t="s">
        <v>675</v>
      </c>
      <c r="G73" s="2" t="s">
        <v>1</v>
      </c>
      <c r="H73" t="s">
        <v>666</v>
      </c>
      <c r="I73" s="2" t="s">
        <v>8</v>
      </c>
      <c r="J73" s="5">
        <v>43480</v>
      </c>
      <c r="K73" s="2" t="s">
        <v>9</v>
      </c>
      <c r="M73" t="b">
        <f t="shared" si="1"/>
        <v>1</v>
      </c>
    </row>
    <row r="74" spans="1:13" ht="15.75">
      <c r="A74" s="21" t="s">
        <v>635</v>
      </c>
      <c r="B74" s="21" t="s">
        <v>616</v>
      </c>
      <c r="C74" s="2" t="str">
        <f>CONCATENATE(MID(E74,3,1),".")</f>
        <v>2.</v>
      </c>
      <c r="D74" s="2" t="str">
        <f>MID(E74,1,2)</f>
        <v>33</v>
      </c>
      <c r="E74" s="1" t="s">
        <v>172</v>
      </c>
      <c r="F74" t="s">
        <v>124</v>
      </c>
      <c r="G74" s="2" t="s">
        <v>1</v>
      </c>
      <c r="H74" t="s">
        <v>116</v>
      </c>
      <c r="I74" s="2" t="s">
        <v>8</v>
      </c>
      <c r="J74" s="5">
        <v>43480</v>
      </c>
      <c r="K74" s="2" t="s">
        <v>9</v>
      </c>
      <c r="M74" t="b">
        <f t="shared" si="1"/>
        <v>1</v>
      </c>
    </row>
    <row r="75" spans="1:13" ht="15.75">
      <c r="A75" s="21" t="s">
        <v>640</v>
      </c>
      <c r="B75" s="21" t="s">
        <v>630</v>
      </c>
      <c r="C75" s="2" t="str">
        <f>CONCATENATE(MID(E75,3,1),".")</f>
        <v>2.</v>
      </c>
      <c r="D75" s="2" t="str">
        <f>MID(E75,1,2)</f>
        <v>33</v>
      </c>
      <c r="E75" s="1" t="s">
        <v>170</v>
      </c>
      <c r="F75" t="s">
        <v>641</v>
      </c>
      <c r="G75" s="2" t="s">
        <v>1</v>
      </c>
      <c r="H75" t="s">
        <v>115</v>
      </c>
      <c r="I75" s="2" t="s">
        <v>8</v>
      </c>
      <c r="J75" s="5">
        <v>43480</v>
      </c>
      <c r="K75" s="2" t="s">
        <v>4</v>
      </c>
      <c r="M75" t="b">
        <f t="shared" si="1"/>
        <v>1</v>
      </c>
    </row>
    <row r="76" spans="1:13" ht="15.75">
      <c r="A76" s="21" t="s">
        <v>630</v>
      </c>
      <c r="B76" s="21" t="s">
        <v>656</v>
      </c>
      <c r="C76" s="2" t="str">
        <f>CONCATENATE(MID(E76,3,1),".")</f>
        <v>2.</v>
      </c>
      <c r="D76" s="2" t="str">
        <f>MID(E76,1,2)</f>
        <v>34</v>
      </c>
      <c r="E76" s="1" t="s">
        <v>177</v>
      </c>
      <c r="F76" t="s">
        <v>96</v>
      </c>
      <c r="G76" s="2" t="s">
        <v>1</v>
      </c>
      <c r="H76" t="s">
        <v>103</v>
      </c>
      <c r="I76" s="2" t="s">
        <v>8</v>
      </c>
      <c r="J76" s="5">
        <v>43480</v>
      </c>
      <c r="K76" s="2" t="s">
        <v>4</v>
      </c>
      <c r="M76" t="b">
        <f t="shared" si="1"/>
        <v>1</v>
      </c>
    </row>
    <row r="77" spans="1:13" ht="15.75">
      <c r="A77" s="21" t="s">
        <v>625</v>
      </c>
      <c r="B77" s="21" t="s">
        <v>636</v>
      </c>
      <c r="C77" s="2" t="str">
        <f>CONCATENATE(MID(E77,3,1),".")</f>
        <v>2.</v>
      </c>
      <c r="D77" s="2" t="str">
        <f>MID(E77,1,2)</f>
        <v>01</v>
      </c>
      <c r="E77" s="1" t="s">
        <v>128</v>
      </c>
      <c r="F77" t="s">
        <v>14</v>
      </c>
      <c r="G77" s="2" t="s">
        <v>1</v>
      </c>
      <c r="H77" t="s">
        <v>16</v>
      </c>
      <c r="I77" s="2" t="s">
        <v>3</v>
      </c>
      <c r="J77" s="5">
        <v>43481</v>
      </c>
      <c r="K77" s="2" t="s">
        <v>9</v>
      </c>
      <c r="M77" t="b">
        <f t="shared" si="1"/>
        <v>1</v>
      </c>
    </row>
    <row r="78" spans="1:13" ht="15.75">
      <c r="A78" s="21" t="s">
        <v>614</v>
      </c>
      <c r="B78" s="21" t="s">
        <v>635</v>
      </c>
      <c r="C78" s="2" t="str">
        <f>CONCATENATE(MID(E78,3,1),".")</f>
        <v>2.</v>
      </c>
      <c r="D78" s="2" t="str">
        <f>MID(E78,1,2)</f>
        <v>01</v>
      </c>
      <c r="E78" s="1" t="s">
        <v>130</v>
      </c>
      <c r="F78" t="s">
        <v>644</v>
      </c>
      <c r="G78" s="2" t="s">
        <v>1</v>
      </c>
      <c r="H78" t="s">
        <v>6</v>
      </c>
      <c r="I78" s="2" t="s">
        <v>3</v>
      </c>
      <c r="J78" s="5">
        <v>43481</v>
      </c>
      <c r="K78" s="2" t="s">
        <v>4</v>
      </c>
      <c r="M78" t="b">
        <f t="shared" si="1"/>
        <v>1</v>
      </c>
    </row>
    <row r="79" spans="1:13" ht="15.75">
      <c r="A79" s="21" t="s">
        <v>623</v>
      </c>
      <c r="B79" s="21" t="s">
        <v>616</v>
      </c>
      <c r="C79" s="2" t="str">
        <f>CONCATENATE(MID(E79,3,1),".")</f>
        <v>2.</v>
      </c>
      <c r="D79" s="2" t="str">
        <f>MID(E79,1,2)</f>
        <v>12</v>
      </c>
      <c r="E79" s="1" t="s">
        <v>141</v>
      </c>
      <c r="F79" t="s">
        <v>34</v>
      </c>
      <c r="G79" s="2" t="s">
        <v>1</v>
      </c>
      <c r="H79" t="s">
        <v>31</v>
      </c>
      <c r="I79" s="2" t="s">
        <v>3</v>
      </c>
      <c r="J79" s="5">
        <v>43481</v>
      </c>
      <c r="K79" s="2" t="s">
        <v>4</v>
      </c>
      <c r="M79" t="b">
        <f t="shared" si="1"/>
        <v>1</v>
      </c>
    </row>
    <row r="80" spans="1:13" ht="15.75">
      <c r="A80" s="21" t="s">
        <v>639</v>
      </c>
      <c r="B80" s="21" t="s">
        <v>635</v>
      </c>
      <c r="C80" s="2" t="str">
        <f>CONCATENATE(MID(E80,3,1),".")</f>
        <v>2.</v>
      </c>
      <c r="D80" s="2" t="str">
        <f>MID(E80,1,2)</f>
        <v>21</v>
      </c>
      <c r="E80" s="1" t="s">
        <v>147</v>
      </c>
      <c r="F80" t="s">
        <v>75</v>
      </c>
      <c r="G80" s="2" t="s">
        <v>1</v>
      </c>
      <c r="H80" t="s">
        <v>70</v>
      </c>
      <c r="I80" s="2" t="s">
        <v>3</v>
      </c>
      <c r="J80" s="5">
        <v>43481</v>
      </c>
      <c r="K80" s="2" t="s">
        <v>4</v>
      </c>
      <c r="M80" t="b">
        <f t="shared" si="1"/>
        <v>1</v>
      </c>
    </row>
    <row r="81" spans="1:13" ht="15.75">
      <c r="A81" s="21" t="s">
        <v>662</v>
      </c>
      <c r="B81" s="21" t="s">
        <v>634</v>
      </c>
      <c r="C81" s="2" t="str">
        <f>CONCATENATE(MID(E81,3,1),".")</f>
        <v>2.</v>
      </c>
      <c r="D81" s="2" t="str">
        <f>MID(E81,1,2)</f>
        <v>21</v>
      </c>
      <c r="E81" s="1" t="s">
        <v>149</v>
      </c>
      <c r="F81" t="s">
        <v>663</v>
      </c>
      <c r="G81" s="2" t="s">
        <v>1</v>
      </c>
      <c r="H81" t="s">
        <v>64</v>
      </c>
      <c r="I81" s="2" t="s">
        <v>3</v>
      </c>
      <c r="J81" s="5">
        <v>43481</v>
      </c>
      <c r="K81" s="2" t="s">
        <v>4</v>
      </c>
      <c r="M81" t="b">
        <f t="shared" si="1"/>
        <v>1</v>
      </c>
    </row>
    <row r="82" spans="1:13" ht="15.75">
      <c r="A82" s="21" t="s">
        <v>616</v>
      </c>
      <c r="B82" s="21" t="s">
        <v>618</v>
      </c>
      <c r="C82" s="2" t="str">
        <f>CONCATENATE(MID(E82,3,1),".")</f>
        <v>2.</v>
      </c>
      <c r="D82" s="2" t="str">
        <f>MID(E82,1,2)</f>
        <v>21</v>
      </c>
      <c r="E82" s="1" t="s">
        <v>148</v>
      </c>
      <c r="F82" t="s">
        <v>55</v>
      </c>
      <c r="G82" s="2" t="s">
        <v>1</v>
      </c>
      <c r="H82" t="s">
        <v>648</v>
      </c>
      <c r="I82" s="2" t="s">
        <v>3</v>
      </c>
      <c r="J82" s="5">
        <v>43481</v>
      </c>
      <c r="K82" s="2" t="s">
        <v>4</v>
      </c>
      <c r="M82" t="b">
        <f t="shared" si="1"/>
        <v>1</v>
      </c>
    </row>
    <row r="83" spans="1:13" ht="15.75">
      <c r="A83" s="21" t="s">
        <v>651</v>
      </c>
      <c r="B83" s="21" t="s">
        <v>622</v>
      </c>
      <c r="C83" s="2" t="str">
        <f>CONCATENATE(MID(E83,3,1),".")</f>
        <v>2.</v>
      </c>
      <c r="D83" s="2" t="str">
        <f>MID(E83,1,2)</f>
        <v>31</v>
      </c>
      <c r="E83" s="1" t="s">
        <v>161</v>
      </c>
      <c r="F83" t="s">
        <v>653</v>
      </c>
      <c r="G83" s="2" t="s">
        <v>1</v>
      </c>
      <c r="H83" t="s">
        <v>67</v>
      </c>
      <c r="I83" s="2" t="s">
        <v>3</v>
      </c>
      <c r="J83" s="5">
        <v>43481</v>
      </c>
      <c r="K83" s="2" t="s">
        <v>9</v>
      </c>
      <c r="M83" t="b">
        <f t="shared" si="1"/>
        <v>1</v>
      </c>
    </row>
    <row r="84" spans="1:13" ht="15.75">
      <c r="A84" s="21" t="s">
        <v>630</v>
      </c>
      <c r="B84" s="21" t="s">
        <v>623</v>
      </c>
      <c r="C84" s="2" t="str">
        <f>CONCATENATE(MID(E84,3,1),".")</f>
        <v>2.</v>
      </c>
      <c r="D84" s="2" t="str">
        <f>MID(E84,1,2)</f>
        <v>31</v>
      </c>
      <c r="E84" s="1" t="s">
        <v>159</v>
      </c>
      <c r="F84" t="s">
        <v>126</v>
      </c>
      <c r="G84" s="2" t="s">
        <v>1</v>
      </c>
      <c r="H84" t="s">
        <v>106</v>
      </c>
      <c r="I84" s="2" t="s">
        <v>3</v>
      </c>
      <c r="J84" s="5">
        <v>43481</v>
      </c>
      <c r="K84" s="2" t="s">
        <v>4</v>
      </c>
      <c r="M84" t="b">
        <f t="shared" si="1"/>
        <v>1</v>
      </c>
    </row>
    <row r="85" spans="1:13" ht="15.75">
      <c r="A85" s="21" t="s">
        <v>645</v>
      </c>
      <c r="B85" s="21" t="s">
        <v>624</v>
      </c>
      <c r="C85" s="2" t="str">
        <f>CONCATENATE(MID(E85,3,1),".")</f>
        <v>2.</v>
      </c>
      <c r="D85" s="2" t="str">
        <f>MID(E85,1,2)</f>
        <v>32</v>
      </c>
      <c r="E85" s="1" t="s">
        <v>166</v>
      </c>
      <c r="F85" t="s">
        <v>667</v>
      </c>
      <c r="G85" s="2" t="s">
        <v>1</v>
      </c>
      <c r="H85" t="s">
        <v>628</v>
      </c>
      <c r="I85" s="2" t="s">
        <v>3</v>
      </c>
      <c r="J85" s="5">
        <v>43481</v>
      </c>
      <c r="K85" s="2" t="s">
        <v>9</v>
      </c>
      <c r="M85" t="b">
        <f t="shared" si="1"/>
        <v>1</v>
      </c>
    </row>
    <row r="86" spans="1:13" ht="15.75">
      <c r="A86" s="21" t="s">
        <v>611</v>
      </c>
      <c r="B86" s="21" t="s">
        <v>623</v>
      </c>
      <c r="C86" s="2" t="str">
        <f>CONCATENATE(MID(E86,3,1),".")</f>
        <v>2.</v>
      </c>
      <c r="D86" s="2" t="str">
        <f>MID(E86,1,2)</f>
        <v>01</v>
      </c>
      <c r="E86" s="1" t="s">
        <v>132</v>
      </c>
      <c r="F86" t="s">
        <v>19</v>
      </c>
      <c r="G86" s="2" t="s">
        <v>1</v>
      </c>
      <c r="H86" t="s">
        <v>0</v>
      </c>
      <c r="I86" s="2" t="s">
        <v>12</v>
      </c>
      <c r="J86" s="5">
        <v>43482</v>
      </c>
      <c r="K86" s="2" t="s">
        <v>4</v>
      </c>
      <c r="M86" t="b">
        <f t="shared" si="1"/>
        <v>1</v>
      </c>
    </row>
    <row r="87" spans="1:13" ht="15.75">
      <c r="A87" s="20" t="s">
        <v>639</v>
      </c>
      <c r="B87" s="20" t="s">
        <v>610</v>
      </c>
      <c r="C87" s="2" t="str">
        <f>CONCATENATE(MID(E87,3,1),".")</f>
        <v>2.</v>
      </c>
      <c r="D87" s="2" t="str">
        <f>MID(E87,1,2)</f>
        <v>01</v>
      </c>
      <c r="E87" s="1" t="s">
        <v>676</v>
      </c>
      <c r="F87" t="s">
        <v>37</v>
      </c>
      <c r="G87" s="2" t="s">
        <v>1</v>
      </c>
      <c r="H87" t="s">
        <v>612</v>
      </c>
      <c r="I87" s="2" t="s">
        <v>12</v>
      </c>
      <c r="J87" s="5">
        <v>43482</v>
      </c>
      <c r="K87" s="2" t="s">
        <v>4</v>
      </c>
      <c r="M87" t="b">
        <f t="shared" si="1"/>
        <v>1</v>
      </c>
    </row>
    <row r="88" spans="1:13" ht="15.75">
      <c r="A88" s="21" t="s">
        <v>645</v>
      </c>
      <c r="B88" s="21" t="s">
        <v>613</v>
      </c>
      <c r="C88" s="2" t="str">
        <f>CONCATENATE(MID(E88,3,1),".")</f>
        <v>2.</v>
      </c>
      <c r="D88" s="2" t="str">
        <f>MID(E88,1,2)</f>
        <v>11</v>
      </c>
      <c r="E88" s="1" t="s">
        <v>137</v>
      </c>
      <c r="F88" t="s">
        <v>646</v>
      </c>
      <c r="G88" s="2" t="s">
        <v>1</v>
      </c>
      <c r="H88" t="s">
        <v>615</v>
      </c>
      <c r="I88" s="2" t="s">
        <v>12</v>
      </c>
      <c r="J88" s="5">
        <v>43482</v>
      </c>
      <c r="K88" s="2" t="s">
        <v>9</v>
      </c>
      <c r="M88" t="b">
        <f t="shared" si="1"/>
        <v>1</v>
      </c>
    </row>
    <row r="89" spans="1:13" ht="15.75">
      <c r="A89" s="21" t="s">
        <v>634</v>
      </c>
      <c r="B89" s="21" t="s">
        <v>635</v>
      </c>
      <c r="C89" s="2" t="str">
        <f>CONCATENATE(MID(E89,3,1),".")</f>
        <v>2.</v>
      </c>
      <c r="D89" s="2" t="str">
        <f>MID(E89,1,2)</f>
        <v>11</v>
      </c>
      <c r="E89" s="1" t="s">
        <v>135</v>
      </c>
      <c r="F89" t="s">
        <v>27</v>
      </c>
      <c r="G89" s="2" t="s">
        <v>1</v>
      </c>
      <c r="H89" t="s">
        <v>24</v>
      </c>
      <c r="I89" s="2" t="s">
        <v>12</v>
      </c>
      <c r="J89" s="5">
        <v>43482</v>
      </c>
      <c r="K89" s="2" t="s">
        <v>4</v>
      </c>
      <c r="M89" t="b">
        <f t="shared" si="1"/>
        <v>1</v>
      </c>
    </row>
    <row r="90" spans="1:13" ht="15.75">
      <c r="A90" s="21" t="s">
        <v>636</v>
      </c>
      <c r="B90" s="21" t="s">
        <v>613</v>
      </c>
      <c r="C90" s="2" t="str">
        <f>CONCATENATE(MID(E90,3,1),".")</f>
        <v>2.</v>
      </c>
      <c r="D90" s="2" t="str">
        <f>MID(E90,1,2)</f>
        <v>12</v>
      </c>
      <c r="E90" s="1" t="s">
        <v>139</v>
      </c>
      <c r="F90" t="s">
        <v>25</v>
      </c>
      <c r="G90" s="2" t="s">
        <v>1</v>
      </c>
      <c r="H90" t="s">
        <v>619</v>
      </c>
      <c r="I90" s="2" t="s">
        <v>12</v>
      </c>
      <c r="J90" s="5">
        <v>43482</v>
      </c>
      <c r="K90" s="2" t="s">
        <v>4</v>
      </c>
      <c r="M90" t="b">
        <f t="shared" si="1"/>
        <v>1</v>
      </c>
    </row>
    <row r="91" spans="1:13" ht="15.75">
      <c r="A91" s="21" t="s">
        <v>617</v>
      </c>
      <c r="B91" s="21" t="s">
        <v>618</v>
      </c>
      <c r="C91" s="2" t="str">
        <f>CONCATENATE(MID(E91,3,1),".")</f>
        <v>2.</v>
      </c>
      <c r="D91" s="2" t="str">
        <f>MID(E91,1,2)</f>
        <v>12</v>
      </c>
      <c r="E91" s="1" t="s">
        <v>140</v>
      </c>
      <c r="F91" t="s">
        <v>44</v>
      </c>
      <c r="G91" s="2" t="s">
        <v>1</v>
      </c>
      <c r="H91" t="s">
        <v>29</v>
      </c>
      <c r="I91" s="2" t="s">
        <v>12</v>
      </c>
      <c r="J91" s="5">
        <v>43482</v>
      </c>
      <c r="K91" s="2" t="s">
        <v>99</v>
      </c>
      <c r="M91" t="b">
        <f t="shared" si="1"/>
        <v>1</v>
      </c>
    </row>
    <row r="92" spans="1:13" ht="15.75">
      <c r="A92" s="21" t="s">
        <v>621</v>
      </c>
      <c r="B92" s="21" t="s">
        <v>624</v>
      </c>
      <c r="C92" s="2" t="str">
        <f>CONCATENATE(MID(E92,3,1),".")</f>
        <v>2.</v>
      </c>
      <c r="D92" s="2" t="str">
        <f>MID(E92,1,2)</f>
        <v>21</v>
      </c>
      <c r="E92" s="1" t="s">
        <v>145</v>
      </c>
      <c r="F92" t="s">
        <v>43</v>
      </c>
      <c r="G92" s="2" t="s">
        <v>1</v>
      </c>
      <c r="H92" t="s">
        <v>650</v>
      </c>
      <c r="I92" s="2" t="s">
        <v>12</v>
      </c>
      <c r="J92" s="5">
        <v>43482</v>
      </c>
      <c r="K92" s="2" t="s">
        <v>4</v>
      </c>
      <c r="M92" t="b">
        <f t="shared" si="1"/>
        <v>1</v>
      </c>
    </row>
    <row r="93" spans="1:13" ht="15.75">
      <c r="A93" s="20" t="s">
        <v>610</v>
      </c>
      <c r="B93" s="20" t="s">
        <v>624</v>
      </c>
      <c r="C93" s="2" t="str">
        <f>CONCATENATE(MID(E93,3,1),".")</f>
        <v>2.</v>
      </c>
      <c r="D93" s="2" t="str">
        <f>MID(E93,1,2)</f>
        <v>21</v>
      </c>
      <c r="E93" s="1" t="s">
        <v>146</v>
      </c>
      <c r="F93" t="s">
        <v>59</v>
      </c>
      <c r="G93" s="2" t="s">
        <v>1</v>
      </c>
      <c r="H93" t="s">
        <v>649</v>
      </c>
      <c r="I93" s="2" t="s">
        <v>12</v>
      </c>
      <c r="J93" s="5">
        <v>43482</v>
      </c>
      <c r="K93" s="2" t="s">
        <v>4</v>
      </c>
      <c r="M93" t="b">
        <f t="shared" si="1"/>
        <v>1</v>
      </c>
    </row>
    <row r="94" spans="1:13" ht="15.75">
      <c r="A94" s="21" t="s">
        <v>614</v>
      </c>
      <c r="B94" s="21" t="s">
        <v>624</v>
      </c>
      <c r="C94" s="2" t="str">
        <f>CONCATENATE(MID(E94,3,1),".")</f>
        <v>2.</v>
      </c>
      <c r="D94" s="2" t="str">
        <f>MID(E94,1,2)</f>
        <v>22</v>
      </c>
      <c r="E94" s="1" t="s">
        <v>152</v>
      </c>
      <c r="F94" t="s">
        <v>104</v>
      </c>
      <c r="G94" s="2" t="s">
        <v>1</v>
      </c>
      <c r="H94" t="s">
        <v>664</v>
      </c>
      <c r="I94" s="2" t="s">
        <v>12</v>
      </c>
      <c r="J94" s="5">
        <v>43482</v>
      </c>
      <c r="K94" s="2" t="s">
        <v>4</v>
      </c>
      <c r="M94" t="b">
        <f t="shared" si="1"/>
        <v>1</v>
      </c>
    </row>
    <row r="95" spans="1:13" ht="15.75">
      <c r="A95" s="21" t="s">
        <v>627</v>
      </c>
      <c r="B95" s="21" t="s">
        <v>632</v>
      </c>
      <c r="C95" s="2" t="str">
        <f>CONCATENATE(MID(E95,3,1),".")</f>
        <v>2.</v>
      </c>
      <c r="D95" s="2" t="str">
        <f>MID(E95,1,2)</f>
        <v>32</v>
      </c>
      <c r="E95" s="1" t="s">
        <v>165</v>
      </c>
      <c r="F95" t="s">
        <v>629</v>
      </c>
      <c r="G95" s="2" t="s">
        <v>1</v>
      </c>
      <c r="H95" t="s">
        <v>669</v>
      </c>
      <c r="I95" s="2" t="s">
        <v>12</v>
      </c>
      <c r="J95" s="5">
        <v>43482</v>
      </c>
      <c r="K95" s="2" t="s">
        <v>4</v>
      </c>
      <c r="M95" t="b">
        <f t="shared" si="1"/>
        <v>1</v>
      </c>
    </row>
    <row r="96" spans="1:13" ht="15.75">
      <c r="A96" s="21" t="s">
        <v>639</v>
      </c>
      <c r="B96" s="21" t="s">
        <v>617</v>
      </c>
      <c r="C96" s="2" t="str">
        <f>CONCATENATE(MID(E96,3,1),".")</f>
        <v>2.</v>
      </c>
      <c r="D96" s="2" t="str">
        <f>MID(E96,1,2)</f>
        <v>33</v>
      </c>
      <c r="E96" s="1" t="s">
        <v>173</v>
      </c>
      <c r="F96" t="s">
        <v>95</v>
      </c>
      <c r="G96" s="2" t="s">
        <v>1</v>
      </c>
      <c r="H96" t="s">
        <v>98</v>
      </c>
      <c r="I96" s="2" t="s">
        <v>12</v>
      </c>
      <c r="J96" s="5">
        <v>43482</v>
      </c>
      <c r="K96" s="2" t="s">
        <v>4</v>
      </c>
      <c r="M96" t="b">
        <f t="shared" si="1"/>
        <v>1</v>
      </c>
    </row>
    <row r="97" spans="1:13" ht="15.75">
      <c r="A97" s="21" t="s">
        <v>613</v>
      </c>
      <c r="B97" s="21" t="s">
        <v>642</v>
      </c>
      <c r="C97" s="2" t="str">
        <f>CONCATENATE(MID(E97,3,1),".")</f>
        <v>2.</v>
      </c>
      <c r="D97" s="2" t="str">
        <f>MID(E97,1,2)</f>
        <v>34</v>
      </c>
      <c r="E97" s="1" t="s">
        <v>677</v>
      </c>
      <c r="F97" t="s">
        <v>678</v>
      </c>
      <c r="G97" s="2" t="s">
        <v>1</v>
      </c>
      <c r="H97" t="s">
        <v>85</v>
      </c>
      <c r="I97" s="2" t="s">
        <v>12</v>
      </c>
      <c r="J97" s="5">
        <v>43482</v>
      </c>
      <c r="K97" s="2" t="s">
        <v>4</v>
      </c>
      <c r="M97" t="b">
        <f t="shared" si="1"/>
        <v>1</v>
      </c>
    </row>
    <row r="98" spans="1:13" ht="15.75">
      <c r="A98" s="21" t="s">
        <v>635</v>
      </c>
      <c r="B98" s="21" t="s">
        <v>624</v>
      </c>
      <c r="C98" s="2" t="str">
        <f>CONCATENATE(MID(E98,3,1),".")</f>
        <v>2.</v>
      </c>
      <c r="D98" s="2" t="str">
        <f>MID(E98,1,2)</f>
        <v>34</v>
      </c>
      <c r="E98" s="1" t="s">
        <v>178</v>
      </c>
      <c r="F98" t="s">
        <v>91</v>
      </c>
      <c r="G98" s="2" t="s">
        <v>1</v>
      </c>
      <c r="H98" t="s">
        <v>121</v>
      </c>
      <c r="I98" s="2" t="s">
        <v>12</v>
      </c>
      <c r="J98" s="5">
        <v>43482</v>
      </c>
      <c r="K98" s="2" t="s">
        <v>9</v>
      </c>
      <c r="M98" t="b">
        <f t="shared" si="1"/>
        <v>1</v>
      </c>
    </row>
    <row r="99" spans="1:13" ht="15.75">
      <c r="A99" s="20" t="s">
        <v>651</v>
      </c>
      <c r="B99" s="20" t="s">
        <v>610</v>
      </c>
      <c r="C99" s="2" t="str">
        <f>CONCATENATE(MID(E99,3,1),".")</f>
        <v>2.</v>
      </c>
      <c r="D99" s="2" t="str">
        <f>MID(E99,1,2)</f>
        <v>12</v>
      </c>
      <c r="E99" s="1" t="s">
        <v>144</v>
      </c>
      <c r="F99" t="s">
        <v>673</v>
      </c>
      <c r="G99" s="2" t="s">
        <v>1</v>
      </c>
      <c r="H99" t="s">
        <v>40</v>
      </c>
      <c r="I99" s="2" t="s">
        <v>22</v>
      </c>
      <c r="J99" s="5">
        <v>43483</v>
      </c>
      <c r="K99" s="2" t="s">
        <v>9</v>
      </c>
      <c r="M99" t="b">
        <f t="shared" si="1"/>
        <v>1</v>
      </c>
    </row>
    <row r="100" spans="1:13" ht="15.75">
      <c r="A100" s="21" t="s">
        <v>616</v>
      </c>
      <c r="B100" s="21" t="s">
        <v>635</v>
      </c>
      <c r="C100" s="2" t="str">
        <f>CONCATENATE(MID(E100,3,1),".")</f>
        <v>2.</v>
      </c>
      <c r="D100" s="2" t="str">
        <f>MID(E100,1,2)</f>
        <v>22</v>
      </c>
      <c r="E100" s="1" t="s">
        <v>153</v>
      </c>
      <c r="F100" t="s">
        <v>90</v>
      </c>
      <c r="G100" s="2" t="s">
        <v>1</v>
      </c>
      <c r="H100" t="s">
        <v>53</v>
      </c>
      <c r="I100" s="2" t="s">
        <v>22</v>
      </c>
      <c r="J100" s="5">
        <v>43483</v>
      </c>
      <c r="K100" s="2" t="s">
        <v>4</v>
      </c>
      <c r="M100" t="b">
        <f t="shared" si="1"/>
        <v>1</v>
      </c>
    </row>
    <row r="101" spans="1:13" ht="15.75">
      <c r="A101" s="21" t="s">
        <v>657</v>
      </c>
      <c r="B101" s="21" t="s">
        <v>627</v>
      </c>
      <c r="C101" s="2" t="str">
        <f>CONCATENATE(MID(E101,3,1),".")</f>
        <v>2.</v>
      </c>
      <c r="D101" s="2" t="str">
        <f>MID(E101,1,2)</f>
        <v>34</v>
      </c>
      <c r="E101" s="1" t="s">
        <v>176</v>
      </c>
      <c r="F101" t="s">
        <v>84</v>
      </c>
      <c r="G101" s="2" t="s">
        <v>1</v>
      </c>
      <c r="H101" t="s">
        <v>643</v>
      </c>
      <c r="I101" s="2" t="s">
        <v>22</v>
      </c>
      <c r="J101" s="5">
        <v>43483</v>
      </c>
      <c r="K101" s="2" t="s">
        <v>80</v>
      </c>
      <c r="M101" t="b">
        <f t="shared" si="1"/>
        <v>1</v>
      </c>
    </row>
    <row r="102" spans="1:13" ht="15.75">
      <c r="A102" s="21" t="s">
        <v>613</v>
      </c>
      <c r="B102" s="21" t="s">
        <v>632</v>
      </c>
      <c r="C102" s="2" t="str">
        <f>CONCATENATE(MID(E102,3,1),".")</f>
        <v>3.</v>
      </c>
      <c r="D102" s="2" t="str">
        <f>MID(E102,1,2)</f>
        <v>11</v>
      </c>
      <c r="E102" s="1" t="s">
        <v>185</v>
      </c>
      <c r="F102" t="s">
        <v>615</v>
      </c>
      <c r="G102" s="2" t="s">
        <v>1</v>
      </c>
      <c r="H102" t="s">
        <v>633</v>
      </c>
      <c r="I102" s="2" t="s">
        <v>20</v>
      </c>
      <c r="J102" s="5">
        <v>43486</v>
      </c>
      <c r="K102" s="2" t="s">
        <v>4</v>
      </c>
      <c r="M102" t="b">
        <f t="shared" si="1"/>
        <v>1</v>
      </c>
    </row>
    <row r="103" spans="1:13" ht="15.75">
      <c r="A103" s="21" t="s">
        <v>618</v>
      </c>
      <c r="B103" s="21" t="s">
        <v>623</v>
      </c>
      <c r="C103" s="2" t="str">
        <f>CONCATENATE(MID(E103,3,1),".")</f>
        <v>3.</v>
      </c>
      <c r="D103" s="2" t="str">
        <f>MID(E103,1,2)</f>
        <v>12</v>
      </c>
      <c r="E103" s="1" t="s">
        <v>194</v>
      </c>
      <c r="F103" t="s">
        <v>29</v>
      </c>
      <c r="G103" s="2" t="s">
        <v>1</v>
      </c>
      <c r="H103" t="s">
        <v>34</v>
      </c>
      <c r="I103" s="2" t="s">
        <v>20</v>
      </c>
      <c r="J103" s="5">
        <v>43486</v>
      </c>
      <c r="K103" s="2" t="s">
        <v>4</v>
      </c>
      <c r="M103" t="b">
        <f t="shared" si="1"/>
        <v>1</v>
      </c>
    </row>
    <row r="104" spans="1:13" ht="15.75">
      <c r="A104" s="21" t="s">
        <v>616</v>
      </c>
      <c r="B104" s="21" t="s">
        <v>647</v>
      </c>
      <c r="C104" s="2" t="str">
        <f>CONCATENATE(MID(E104,3,1),".")</f>
        <v>3.</v>
      </c>
      <c r="D104" s="2" t="str">
        <f>MID(E104,1,2)</f>
        <v>12</v>
      </c>
      <c r="E104" s="1" t="s">
        <v>193</v>
      </c>
      <c r="F104" t="s">
        <v>31</v>
      </c>
      <c r="G104" s="2" t="s">
        <v>1</v>
      </c>
      <c r="H104" t="s">
        <v>77</v>
      </c>
      <c r="I104" s="2" t="s">
        <v>20</v>
      </c>
      <c r="J104" s="5">
        <v>43486</v>
      </c>
      <c r="K104" s="2" t="s">
        <v>4</v>
      </c>
      <c r="M104" t="b">
        <f t="shared" si="1"/>
        <v>1</v>
      </c>
    </row>
    <row r="105" spans="1:13" ht="15.75">
      <c r="A105" s="21" t="s">
        <v>622</v>
      </c>
      <c r="B105" s="21" t="s">
        <v>618</v>
      </c>
      <c r="C105" s="2" t="str">
        <f>CONCATENATE(MID(E105,3,1),".")</f>
        <v>3.</v>
      </c>
      <c r="D105" s="2" t="str">
        <f>MID(E105,1,2)</f>
        <v>31</v>
      </c>
      <c r="E105" s="1" t="s">
        <v>679</v>
      </c>
      <c r="F105" t="s">
        <v>67</v>
      </c>
      <c r="G105" s="2" t="s">
        <v>1</v>
      </c>
      <c r="H105" t="s">
        <v>654</v>
      </c>
      <c r="I105" s="2" t="s">
        <v>20</v>
      </c>
      <c r="J105" s="5">
        <v>43486</v>
      </c>
      <c r="K105" s="2" t="s">
        <v>4</v>
      </c>
      <c r="M105" t="b">
        <f t="shared" si="1"/>
        <v>1</v>
      </c>
    </row>
    <row r="106" spans="1:13" ht="15.75">
      <c r="A106" s="21" t="s">
        <v>642</v>
      </c>
      <c r="B106" s="21" t="s">
        <v>625</v>
      </c>
      <c r="C106" s="2" t="str">
        <f>CONCATENATE(MID(E106,3,1),".")</f>
        <v>3.</v>
      </c>
      <c r="D106" s="2" t="str">
        <f>MID(E106,1,2)</f>
        <v>31</v>
      </c>
      <c r="E106" s="1" t="s">
        <v>212</v>
      </c>
      <c r="F106" t="s">
        <v>101</v>
      </c>
      <c r="G106" s="2" t="s">
        <v>1</v>
      </c>
      <c r="H106" t="s">
        <v>87</v>
      </c>
      <c r="I106" s="2" t="s">
        <v>20</v>
      </c>
      <c r="J106" s="5">
        <v>43486</v>
      </c>
      <c r="K106" s="2" t="s">
        <v>9</v>
      </c>
      <c r="M106" t="b">
        <f t="shared" si="1"/>
        <v>1</v>
      </c>
    </row>
    <row r="107" spans="1:13" ht="15.75">
      <c r="A107" s="21" t="s">
        <v>614</v>
      </c>
      <c r="B107" s="21" t="s">
        <v>630</v>
      </c>
      <c r="C107" s="2" t="str">
        <f>CONCATENATE(MID(E107,3,1),".")</f>
        <v>3.</v>
      </c>
      <c r="D107" s="2" t="str">
        <f>MID(E107,1,2)</f>
        <v>31</v>
      </c>
      <c r="E107" s="1" t="s">
        <v>210</v>
      </c>
      <c r="F107" t="s">
        <v>626</v>
      </c>
      <c r="G107" s="2" t="s">
        <v>1</v>
      </c>
      <c r="H107" t="s">
        <v>126</v>
      </c>
      <c r="I107" s="2" t="s">
        <v>20</v>
      </c>
      <c r="J107" s="5">
        <v>43486</v>
      </c>
      <c r="K107" s="2" t="s">
        <v>4</v>
      </c>
      <c r="M107" t="b">
        <f t="shared" si="1"/>
        <v>1</v>
      </c>
    </row>
    <row r="108" spans="1:13" ht="15.75">
      <c r="A108" s="21" t="s">
        <v>623</v>
      </c>
      <c r="B108" s="21" t="s">
        <v>617</v>
      </c>
      <c r="C108" s="2" t="str">
        <f>CONCATENATE(MID(E108,3,1),".")</f>
        <v>3.</v>
      </c>
      <c r="D108" s="2" t="str">
        <f>MID(E108,1,2)</f>
        <v>31</v>
      </c>
      <c r="E108" s="1" t="s">
        <v>209</v>
      </c>
      <c r="F108" t="s">
        <v>106</v>
      </c>
      <c r="G108" s="2" t="s">
        <v>1</v>
      </c>
      <c r="H108" t="s">
        <v>62</v>
      </c>
      <c r="I108" s="2" t="s">
        <v>20</v>
      </c>
      <c r="J108" s="5">
        <v>43486</v>
      </c>
      <c r="K108" s="2" t="s">
        <v>4</v>
      </c>
      <c r="M108" t="b">
        <f t="shared" si="1"/>
        <v>1</v>
      </c>
    </row>
    <row r="109" spans="1:13" ht="15.75">
      <c r="A109" s="21" t="s">
        <v>624</v>
      </c>
      <c r="B109" s="21" t="s">
        <v>651</v>
      </c>
      <c r="C109" s="2" t="str">
        <f>CONCATENATE(MID(E109,3,1),".")</f>
        <v>3.</v>
      </c>
      <c r="D109" s="2" t="str">
        <f>MID(E109,1,2)</f>
        <v>32</v>
      </c>
      <c r="E109" s="1" t="s">
        <v>213</v>
      </c>
      <c r="F109" t="s">
        <v>628</v>
      </c>
      <c r="G109" s="2" t="s">
        <v>1</v>
      </c>
      <c r="H109" t="s">
        <v>675</v>
      </c>
      <c r="I109" s="2" t="s">
        <v>20</v>
      </c>
      <c r="J109" s="5">
        <v>43486</v>
      </c>
      <c r="K109" s="2" t="s">
        <v>9</v>
      </c>
      <c r="M109" t="b">
        <f t="shared" si="1"/>
        <v>1</v>
      </c>
    </row>
    <row r="110" spans="1:13" ht="15.75">
      <c r="A110" s="21" t="s">
        <v>624</v>
      </c>
      <c r="B110" s="21" t="s">
        <v>613</v>
      </c>
      <c r="C110" s="2" t="str">
        <f>CONCATENATE(MID(E110,3,1),".")</f>
        <v>3.</v>
      </c>
      <c r="D110" s="2" t="str">
        <f>MID(E110,1,2)</f>
        <v>34</v>
      </c>
      <c r="E110" s="1" t="s">
        <v>223</v>
      </c>
      <c r="F110" t="s">
        <v>121</v>
      </c>
      <c r="G110" s="2" t="s">
        <v>1</v>
      </c>
      <c r="H110" t="s">
        <v>678</v>
      </c>
      <c r="I110" s="2" t="s">
        <v>20</v>
      </c>
      <c r="J110" s="5">
        <v>43486</v>
      </c>
      <c r="K110" s="2" t="s">
        <v>9</v>
      </c>
      <c r="M110" t="b">
        <f t="shared" si="1"/>
        <v>1</v>
      </c>
    </row>
    <row r="111" spans="1:13" ht="15.75">
      <c r="A111" s="21" t="s">
        <v>618</v>
      </c>
      <c r="B111" s="21" t="s">
        <v>614</v>
      </c>
      <c r="C111" s="2" t="str">
        <f>CONCATENATE(MID(E111,3,1),".")</f>
        <v>3.</v>
      </c>
      <c r="D111" s="2" t="str">
        <f>MID(E111,1,2)</f>
        <v>01</v>
      </c>
      <c r="E111" s="1" t="s">
        <v>182</v>
      </c>
      <c r="F111" t="s">
        <v>631</v>
      </c>
      <c r="G111" s="2" t="s">
        <v>1</v>
      </c>
      <c r="H111" t="s">
        <v>644</v>
      </c>
      <c r="I111" s="2" t="s">
        <v>8</v>
      </c>
      <c r="J111" s="5">
        <v>43487</v>
      </c>
      <c r="K111" s="2" t="s">
        <v>4</v>
      </c>
      <c r="M111" t="b">
        <f t="shared" si="1"/>
        <v>1</v>
      </c>
    </row>
    <row r="112" spans="1:13" ht="15.75">
      <c r="A112" s="21" t="s">
        <v>636</v>
      </c>
      <c r="B112" s="21" t="s">
        <v>625</v>
      </c>
      <c r="C112" s="2" t="str">
        <f>CONCATENATE(MID(E112,3,1),".")</f>
        <v>3.</v>
      </c>
      <c r="D112" s="2" t="str">
        <f>MID(E112,1,2)</f>
        <v>01</v>
      </c>
      <c r="E112" s="1" t="s">
        <v>680</v>
      </c>
      <c r="F112" t="s">
        <v>17</v>
      </c>
      <c r="G112" s="2" t="s">
        <v>1</v>
      </c>
      <c r="H112" t="s">
        <v>14</v>
      </c>
      <c r="I112" s="2" t="s">
        <v>8</v>
      </c>
      <c r="J112" s="5">
        <v>43487</v>
      </c>
      <c r="K112" s="2" t="s">
        <v>4</v>
      </c>
      <c r="M112" t="b">
        <f t="shared" si="1"/>
        <v>1</v>
      </c>
    </row>
    <row r="113" spans="1:13" ht="15.75">
      <c r="A113" s="21" t="s">
        <v>635</v>
      </c>
      <c r="B113" s="21" t="s">
        <v>614</v>
      </c>
      <c r="C113" s="2" t="str">
        <f>CONCATENATE(MID(E113,3,1),".")</f>
        <v>3.</v>
      </c>
      <c r="D113" s="2" t="str">
        <f>MID(E113,1,2)</f>
        <v>11</v>
      </c>
      <c r="E113" s="1" t="s">
        <v>187</v>
      </c>
      <c r="F113" t="s">
        <v>24</v>
      </c>
      <c r="G113" s="2" t="s">
        <v>1</v>
      </c>
      <c r="H113" t="s">
        <v>74</v>
      </c>
      <c r="I113" s="2" t="s">
        <v>8</v>
      </c>
      <c r="J113" s="5">
        <v>43487</v>
      </c>
      <c r="K113" s="2" t="s">
        <v>9</v>
      </c>
      <c r="M113" t="b">
        <f t="shared" si="1"/>
        <v>1</v>
      </c>
    </row>
    <row r="114" spans="1:13" ht="15.75">
      <c r="A114" s="21" t="s">
        <v>630</v>
      </c>
      <c r="B114" s="21" t="s">
        <v>645</v>
      </c>
      <c r="C114" s="2" t="str">
        <f>CONCATENATE(MID(E114,3,1),".")</f>
        <v>3.</v>
      </c>
      <c r="D114" s="2" t="str">
        <f>MID(E114,1,2)</f>
        <v>11</v>
      </c>
      <c r="E114" s="1" t="s">
        <v>186</v>
      </c>
      <c r="F114" t="s">
        <v>46</v>
      </c>
      <c r="G114" s="2" t="s">
        <v>1</v>
      </c>
      <c r="H114" t="s">
        <v>646</v>
      </c>
      <c r="I114" s="2" t="s">
        <v>8</v>
      </c>
      <c r="J114" s="5">
        <v>43487</v>
      </c>
      <c r="K114" s="2" t="s">
        <v>4</v>
      </c>
      <c r="M114" t="b">
        <f t="shared" si="1"/>
        <v>1</v>
      </c>
    </row>
    <row r="115" spans="1:13" ht="15.75">
      <c r="A115" s="21" t="s">
        <v>623</v>
      </c>
      <c r="B115" s="21" t="s">
        <v>616</v>
      </c>
      <c r="C115" s="2" t="str">
        <f>CONCATENATE(MID(E115,3,1),".")</f>
        <v>3.</v>
      </c>
      <c r="D115" s="2" t="str">
        <f>MID(E115,1,2)</f>
        <v>11</v>
      </c>
      <c r="E115" s="1" t="s">
        <v>189</v>
      </c>
      <c r="F115" t="s">
        <v>2</v>
      </c>
      <c r="G115" s="2" t="s">
        <v>1</v>
      </c>
      <c r="H115" t="s">
        <v>38</v>
      </c>
      <c r="I115" s="2" t="s">
        <v>8</v>
      </c>
      <c r="J115" s="5">
        <v>43487</v>
      </c>
      <c r="K115" s="2" t="s">
        <v>4</v>
      </c>
      <c r="M115" t="b">
        <f t="shared" si="1"/>
        <v>1</v>
      </c>
    </row>
    <row r="116" spans="1:13" ht="15.75">
      <c r="A116" s="21" t="s">
        <v>623</v>
      </c>
      <c r="B116" s="21" t="s">
        <v>634</v>
      </c>
      <c r="C116" s="2" t="str">
        <f>CONCATENATE(MID(E116,3,1),".")</f>
        <v>3.</v>
      </c>
      <c r="D116" s="2" t="str">
        <f>MID(E116,1,2)</f>
        <v>11</v>
      </c>
      <c r="E116" s="1" t="s">
        <v>188</v>
      </c>
      <c r="F116" t="s">
        <v>50</v>
      </c>
      <c r="G116" s="2" t="s">
        <v>1</v>
      </c>
      <c r="H116" t="s">
        <v>27</v>
      </c>
      <c r="I116" s="2" t="s">
        <v>8</v>
      </c>
      <c r="J116" s="5">
        <v>43487</v>
      </c>
      <c r="K116" s="2" t="s">
        <v>4</v>
      </c>
      <c r="M116" t="b">
        <f t="shared" si="1"/>
        <v>1</v>
      </c>
    </row>
    <row r="117" spans="1:13" ht="15.75">
      <c r="A117" s="21" t="s">
        <v>614</v>
      </c>
      <c r="B117" s="21" t="s">
        <v>660</v>
      </c>
      <c r="C117" s="2" t="str">
        <f>CONCATENATE(MID(E117,3,1),".")</f>
        <v>3.</v>
      </c>
      <c r="D117" s="2" t="str">
        <f>MID(E117,1,2)</f>
        <v>12</v>
      </c>
      <c r="E117" s="1" t="s">
        <v>192</v>
      </c>
      <c r="F117" t="s">
        <v>47</v>
      </c>
      <c r="G117" s="2" t="s">
        <v>1</v>
      </c>
      <c r="H117" t="s">
        <v>661</v>
      </c>
      <c r="I117" s="2" t="s">
        <v>8</v>
      </c>
      <c r="J117" s="5">
        <v>43487</v>
      </c>
      <c r="K117" s="2" t="s">
        <v>4</v>
      </c>
      <c r="M117" t="b">
        <f t="shared" si="1"/>
        <v>1</v>
      </c>
    </row>
    <row r="118" spans="1:13" ht="15.75">
      <c r="A118" s="21" t="s">
        <v>635</v>
      </c>
      <c r="B118" s="21" t="s">
        <v>634</v>
      </c>
      <c r="C118" s="2" t="str">
        <f>CONCATENATE(MID(E118,3,1),".")</f>
        <v>3.</v>
      </c>
      <c r="D118" s="2" t="str">
        <f>MID(E118,1,2)</f>
        <v>22</v>
      </c>
      <c r="E118" s="1" t="s">
        <v>205</v>
      </c>
      <c r="F118" t="s">
        <v>53</v>
      </c>
      <c r="G118" s="2" t="s">
        <v>1</v>
      </c>
      <c r="H118" t="s">
        <v>72</v>
      </c>
      <c r="I118" s="2" t="s">
        <v>8</v>
      </c>
      <c r="J118" s="5">
        <v>43487</v>
      </c>
      <c r="K118" s="2" t="s">
        <v>9</v>
      </c>
      <c r="M118" t="b">
        <f t="shared" si="1"/>
        <v>1</v>
      </c>
    </row>
    <row r="119" spans="1:13" ht="15.75">
      <c r="A119" s="21" t="s">
        <v>625</v>
      </c>
      <c r="B119" s="21" t="s">
        <v>621</v>
      </c>
      <c r="C119" s="2" t="str">
        <f>CONCATENATE(MID(E119,3,1),".")</f>
        <v>3.</v>
      </c>
      <c r="D119" s="2" t="str">
        <f>MID(E119,1,2)</f>
        <v>22</v>
      </c>
      <c r="E119" s="1" t="s">
        <v>202</v>
      </c>
      <c r="F119" t="s">
        <v>56</v>
      </c>
      <c r="G119" s="2" t="s">
        <v>1</v>
      </c>
      <c r="H119" t="s">
        <v>58</v>
      </c>
      <c r="I119" s="2" t="s">
        <v>8</v>
      </c>
      <c r="J119" s="5">
        <v>43487</v>
      </c>
      <c r="K119" s="2" t="s">
        <v>9</v>
      </c>
      <c r="M119" t="b">
        <f t="shared" si="1"/>
        <v>1</v>
      </c>
    </row>
    <row r="120" spans="1:13" ht="15.75">
      <c r="A120" s="21" t="s">
        <v>613</v>
      </c>
      <c r="B120" s="21" t="s">
        <v>627</v>
      </c>
      <c r="C120" s="2" t="str">
        <f>CONCATENATE(MID(E120,3,1),".")</f>
        <v>3.</v>
      </c>
      <c r="D120" s="2" t="str">
        <f>MID(E120,1,2)</f>
        <v>32</v>
      </c>
      <c r="E120" s="1" t="s">
        <v>215</v>
      </c>
      <c r="F120" t="s">
        <v>638</v>
      </c>
      <c r="G120" s="2" t="s">
        <v>1</v>
      </c>
      <c r="H120" t="s">
        <v>629</v>
      </c>
      <c r="I120" s="2" t="s">
        <v>8</v>
      </c>
      <c r="J120" s="5">
        <v>43487</v>
      </c>
      <c r="K120" s="2" t="s">
        <v>9</v>
      </c>
      <c r="M120" t="b">
        <f t="shared" si="1"/>
        <v>1</v>
      </c>
    </row>
    <row r="121" spans="1:13" ht="15.75">
      <c r="A121" s="21" t="s">
        <v>639</v>
      </c>
      <c r="B121" s="21" t="s">
        <v>622</v>
      </c>
      <c r="C121" s="2" t="str">
        <f>CONCATENATE(MID(E121,3,1),".")</f>
        <v>3.</v>
      </c>
      <c r="D121" s="2" t="str">
        <f>MID(E121,1,2)</f>
        <v>32</v>
      </c>
      <c r="E121" s="1" t="s">
        <v>217</v>
      </c>
      <c r="F121" t="s">
        <v>113</v>
      </c>
      <c r="G121" s="2" t="s">
        <v>1</v>
      </c>
      <c r="H121" t="s">
        <v>65</v>
      </c>
      <c r="I121" s="2" t="s">
        <v>8</v>
      </c>
      <c r="J121" s="5">
        <v>43487</v>
      </c>
      <c r="K121" s="2" t="s">
        <v>4</v>
      </c>
      <c r="M121" t="b">
        <f t="shared" si="1"/>
        <v>1</v>
      </c>
    </row>
    <row r="122" spans="1:13" ht="15.75">
      <c r="A122" s="21" t="s">
        <v>621</v>
      </c>
      <c r="B122" s="21" t="s">
        <v>668</v>
      </c>
      <c r="C122" s="2" t="str">
        <f>CONCATENATE(MID(E122,3,1),".")</f>
        <v>3.</v>
      </c>
      <c r="D122" s="2" t="str">
        <f>MID(E122,1,2)</f>
        <v>32</v>
      </c>
      <c r="E122" s="1" t="s">
        <v>216</v>
      </c>
      <c r="F122" t="s">
        <v>119</v>
      </c>
      <c r="G122" s="2" t="s">
        <v>1</v>
      </c>
      <c r="H122" t="s">
        <v>127</v>
      </c>
      <c r="I122" s="2" t="s">
        <v>8</v>
      </c>
      <c r="J122" s="5">
        <v>43487</v>
      </c>
      <c r="K122" s="2" t="s">
        <v>4</v>
      </c>
      <c r="M122" t="b">
        <f t="shared" si="1"/>
        <v>1</v>
      </c>
    </row>
    <row r="123" spans="1:13" ht="15.75">
      <c r="A123" s="21" t="s">
        <v>611</v>
      </c>
      <c r="B123" s="21" t="s">
        <v>640</v>
      </c>
      <c r="C123" s="2" t="str">
        <f>CONCATENATE(MID(E123,3,1),".")</f>
        <v>3.</v>
      </c>
      <c r="D123" s="2" t="str">
        <f>MID(E123,1,2)</f>
        <v>33</v>
      </c>
      <c r="E123" s="1" t="s">
        <v>221</v>
      </c>
      <c r="F123" t="s">
        <v>162</v>
      </c>
      <c r="G123" s="2" t="s">
        <v>1</v>
      </c>
      <c r="H123" t="s">
        <v>641</v>
      </c>
      <c r="I123" s="2" t="s">
        <v>8</v>
      </c>
      <c r="J123" s="5">
        <v>43487</v>
      </c>
      <c r="K123" s="2" t="s">
        <v>4</v>
      </c>
      <c r="M123" t="b">
        <f t="shared" si="1"/>
        <v>1</v>
      </c>
    </row>
    <row r="124" spans="1:13" ht="15.75">
      <c r="A124" s="21" t="s">
        <v>634</v>
      </c>
      <c r="B124" s="21" t="s">
        <v>635</v>
      </c>
      <c r="C124" s="2" t="str">
        <f>CONCATENATE(MID(E124,3,1),".")</f>
        <v>3.</v>
      </c>
      <c r="D124" s="2" t="str">
        <f>MID(E124,1,2)</f>
        <v>33</v>
      </c>
      <c r="E124" s="1" t="s">
        <v>219</v>
      </c>
      <c r="F124" t="s">
        <v>123</v>
      </c>
      <c r="G124" s="2" t="s">
        <v>1</v>
      </c>
      <c r="H124" t="s">
        <v>124</v>
      </c>
      <c r="I124" s="2" t="s">
        <v>8</v>
      </c>
      <c r="J124" s="5">
        <v>43487</v>
      </c>
      <c r="K124" s="2" t="s">
        <v>4</v>
      </c>
      <c r="M124" t="b">
        <f t="shared" si="1"/>
        <v>1</v>
      </c>
    </row>
    <row r="125" spans="1:13" ht="15.75">
      <c r="A125" s="21" t="s">
        <v>651</v>
      </c>
      <c r="B125" s="21" t="s">
        <v>636</v>
      </c>
      <c r="C125" s="2" t="str">
        <f>CONCATENATE(MID(E125,3,1),".")</f>
        <v>3.</v>
      </c>
      <c r="D125" s="2" t="str">
        <f>MID(E125,1,2)</f>
        <v>34</v>
      </c>
      <c r="E125" s="1" t="s">
        <v>681</v>
      </c>
      <c r="F125" t="s">
        <v>672</v>
      </c>
      <c r="G125" s="2" t="s">
        <v>1</v>
      </c>
      <c r="H125" t="s">
        <v>118</v>
      </c>
      <c r="I125" s="2" t="s">
        <v>8</v>
      </c>
      <c r="J125" s="5">
        <v>43487</v>
      </c>
      <c r="K125" s="2" t="s">
        <v>9</v>
      </c>
      <c r="M125" t="b">
        <f t="shared" si="1"/>
        <v>1</v>
      </c>
    </row>
    <row r="126" spans="1:13" ht="15.75">
      <c r="A126" s="21" t="s">
        <v>627</v>
      </c>
      <c r="B126" s="21" t="s">
        <v>630</v>
      </c>
      <c r="C126" s="2" t="str">
        <f>CONCATENATE(MID(E126,3,1),".")</f>
        <v>3.</v>
      </c>
      <c r="D126" s="2" t="str">
        <f>MID(E126,1,2)</f>
        <v>34</v>
      </c>
      <c r="E126" s="1" t="s">
        <v>225</v>
      </c>
      <c r="F126" t="s">
        <v>643</v>
      </c>
      <c r="G126" s="2" t="s">
        <v>1</v>
      </c>
      <c r="H126" t="s">
        <v>96</v>
      </c>
      <c r="I126" s="2" t="s">
        <v>8</v>
      </c>
      <c r="J126" s="5">
        <v>43487</v>
      </c>
      <c r="K126" s="2" t="s">
        <v>4</v>
      </c>
      <c r="M126" t="b">
        <f t="shared" si="1"/>
        <v>1</v>
      </c>
    </row>
    <row r="127" spans="1:13" ht="15.75">
      <c r="A127" s="21" t="s">
        <v>614</v>
      </c>
      <c r="B127" s="21" t="s">
        <v>611</v>
      </c>
      <c r="C127" s="2" t="str">
        <f>CONCATENATE(MID(E127,3,1),".")</f>
        <v>3.</v>
      </c>
      <c r="D127" s="2" t="str">
        <f>MID(E127,1,2)</f>
        <v>01</v>
      </c>
      <c r="E127" s="1" t="s">
        <v>180</v>
      </c>
      <c r="F127" t="s">
        <v>11</v>
      </c>
      <c r="G127" s="2" t="s">
        <v>1</v>
      </c>
      <c r="H127" t="s">
        <v>19</v>
      </c>
      <c r="I127" s="2" t="s">
        <v>3</v>
      </c>
      <c r="J127" s="5">
        <v>43488</v>
      </c>
      <c r="K127" s="2" t="s">
        <v>4</v>
      </c>
      <c r="M127" t="b">
        <f t="shared" si="1"/>
        <v>1</v>
      </c>
    </row>
    <row r="128" spans="1:13" ht="15.75">
      <c r="A128" s="21" t="s">
        <v>623</v>
      </c>
      <c r="B128" s="21" t="s">
        <v>639</v>
      </c>
      <c r="C128" s="2" t="str">
        <f>CONCATENATE(MID(E128,3,1),".")</f>
        <v>3.</v>
      </c>
      <c r="D128" s="2" t="str">
        <f>MID(E128,1,2)</f>
        <v>01</v>
      </c>
      <c r="E128" s="1" t="s">
        <v>179</v>
      </c>
      <c r="F128" t="s">
        <v>0</v>
      </c>
      <c r="G128" s="2" t="s">
        <v>1</v>
      </c>
      <c r="H128" t="s">
        <v>37</v>
      </c>
      <c r="I128" s="2" t="s">
        <v>3</v>
      </c>
      <c r="J128" s="5">
        <v>43488</v>
      </c>
      <c r="K128" s="2" t="s">
        <v>4</v>
      </c>
      <c r="M128" t="b">
        <f t="shared" si="1"/>
        <v>1</v>
      </c>
    </row>
    <row r="129" spans="1:13" ht="15.75">
      <c r="A129" s="21" t="s">
        <v>625</v>
      </c>
      <c r="B129" s="21" t="s">
        <v>616</v>
      </c>
      <c r="C129" s="2" t="str">
        <f>CONCATENATE(MID(E129,3,1),".")</f>
        <v>3.</v>
      </c>
      <c r="D129" s="2" t="str">
        <f>MID(E129,1,2)</f>
        <v>11</v>
      </c>
      <c r="E129" s="1" t="s">
        <v>184</v>
      </c>
      <c r="F129" t="s">
        <v>41</v>
      </c>
      <c r="G129" s="2" t="s">
        <v>1</v>
      </c>
      <c r="H129" t="s">
        <v>49</v>
      </c>
      <c r="I129" s="2" t="s">
        <v>3</v>
      </c>
      <c r="J129" s="5">
        <v>43488</v>
      </c>
      <c r="K129" s="2" t="s">
        <v>9</v>
      </c>
      <c r="M129" t="b">
        <f t="shared" si="1"/>
        <v>1</v>
      </c>
    </row>
    <row r="130" spans="1:13" ht="15.75">
      <c r="A130" s="21" t="s">
        <v>639</v>
      </c>
      <c r="B130" s="21" t="s">
        <v>651</v>
      </c>
      <c r="C130" s="2" t="str">
        <f>CONCATENATE(MID(E130,3,1),".")</f>
        <v>3.</v>
      </c>
      <c r="D130" s="2" t="str">
        <f>MID(E130,1,2)</f>
        <v>12</v>
      </c>
      <c r="E130" s="1" t="s">
        <v>191</v>
      </c>
      <c r="F130" t="s">
        <v>32</v>
      </c>
      <c r="G130" s="2" t="s">
        <v>1</v>
      </c>
      <c r="H130" t="s">
        <v>673</v>
      </c>
      <c r="I130" s="2" t="s">
        <v>3</v>
      </c>
      <c r="J130" s="5">
        <v>43488</v>
      </c>
      <c r="K130" s="2" t="s">
        <v>4</v>
      </c>
      <c r="M130" t="b">
        <f aca="true" t="shared" si="2" ref="M130:M193">OR(IF(utkodd&lt;&gt;" ",OR(MID(utkodd,1,5)=A130,MID(utkodd,1,5)=B130),),IF(udruz&lt;&gt;" ",OR(udruz=$H130,udruz=$F130),),AND(utkodd=" ",udruz=" "))</f>
        <v>1</v>
      </c>
    </row>
    <row r="131" spans="1:13" ht="15.75">
      <c r="A131" s="21" t="s">
        <v>618</v>
      </c>
      <c r="B131" s="21" t="s">
        <v>662</v>
      </c>
      <c r="C131" s="2" t="str">
        <f>CONCATENATE(MID(E131,3,1),".")</f>
        <v>3.</v>
      </c>
      <c r="D131" s="2" t="str">
        <f>MID(E131,1,2)</f>
        <v>21</v>
      </c>
      <c r="E131" s="1" t="s">
        <v>198</v>
      </c>
      <c r="F131" t="s">
        <v>648</v>
      </c>
      <c r="G131" s="2" t="s">
        <v>1</v>
      </c>
      <c r="H131" t="s">
        <v>663</v>
      </c>
      <c r="I131" s="2" t="s">
        <v>3</v>
      </c>
      <c r="J131" s="5">
        <v>43488</v>
      </c>
      <c r="K131" s="2" t="s">
        <v>4</v>
      </c>
      <c r="M131" t="b">
        <f t="shared" si="2"/>
        <v>1</v>
      </c>
    </row>
    <row r="132" spans="1:13" ht="15.75">
      <c r="A132" s="20" t="s">
        <v>624</v>
      </c>
      <c r="B132" s="20" t="s">
        <v>610</v>
      </c>
      <c r="C132" s="2" t="str">
        <f>CONCATENATE(MID(E132,3,1),".")</f>
        <v>3.</v>
      </c>
      <c r="D132" s="2" t="str">
        <f>MID(E132,1,2)</f>
        <v>21</v>
      </c>
      <c r="E132" s="1" t="s">
        <v>201</v>
      </c>
      <c r="F132" t="s">
        <v>650</v>
      </c>
      <c r="G132" s="2" t="s">
        <v>1</v>
      </c>
      <c r="H132" t="s">
        <v>59</v>
      </c>
      <c r="I132" s="2" t="s">
        <v>3</v>
      </c>
      <c r="J132" s="5">
        <v>43488</v>
      </c>
      <c r="K132" s="2" t="s">
        <v>9</v>
      </c>
      <c r="M132" t="b">
        <f t="shared" si="2"/>
        <v>1</v>
      </c>
    </row>
    <row r="133" spans="1:13" ht="15.75">
      <c r="A133" s="21" t="s">
        <v>624</v>
      </c>
      <c r="B133" s="21" t="s">
        <v>639</v>
      </c>
      <c r="C133" s="2" t="str">
        <f>CONCATENATE(MID(E133,3,1),".")</f>
        <v>3.</v>
      </c>
      <c r="D133" s="2" t="str">
        <f>MID(E133,1,2)</f>
        <v>21</v>
      </c>
      <c r="E133" s="1" t="s">
        <v>200</v>
      </c>
      <c r="F133" t="s">
        <v>649</v>
      </c>
      <c r="G133" s="2" t="s">
        <v>1</v>
      </c>
      <c r="H133" t="s">
        <v>75</v>
      </c>
      <c r="I133" s="2" t="s">
        <v>3</v>
      </c>
      <c r="J133" s="5">
        <v>43488</v>
      </c>
      <c r="K133" s="2" t="s">
        <v>9</v>
      </c>
      <c r="M133" t="b">
        <f t="shared" si="2"/>
        <v>1</v>
      </c>
    </row>
    <row r="134" spans="1:13" ht="15.75">
      <c r="A134" s="21" t="s">
        <v>632</v>
      </c>
      <c r="B134" s="21" t="s">
        <v>614</v>
      </c>
      <c r="C134" s="2" t="str">
        <f>CONCATENATE(MID(E134,3,1),".")</f>
        <v>3.</v>
      </c>
      <c r="D134" s="2" t="str">
        <f>MID(E134,1,2)</f>
        <v>22</v>
      </c>
      <c r="E134" s="1" t="s">
        <v>207</v>
      </c>
      <c r="F134" t="s">
        <v>665</v>
      </c>
      <c r="G134" s="2" t="s">
        <v>1</v>
      </c>
      <c r="H134" t="s">
        <v>104</v>
      </c>
      <c r="I134" s="2" t="s">
        <v>3</v>
      </c>
      <c r="J134" s="5">
        <v>43488</v>
      </c>
      <c r="K134" s="2" t="s">
        <v>4</v>
      </c>
      <c r="M134" t="b">
        <f t="shared" si="2"/>
        <v>1</v>
      </c>
    </row>
    <row r="135" spans="1:13" ht="15.75">
      <c r="A135" s="21" t="s">
        <v>613</v>
      </c>
      <c r="B135" s="21" t="s">
        <v>624</v>
      </c>
      <c r="C135" s="2" t="str">
        <f>CONCATENATE(MID(E135,3,1),".")</f>
        <v>3.</v>
      </c>
      <c r="D135" s="2" t="str">
        <f>MID(E135,1,2)</f>
        <v>31</v>
      </c>
      <c r="E135" s="1" t="s">
        <v>211</v>
      </c>
      <c r="F135" t="s">
        <v>655</v>
      </c>
      <c r="G135" s="2" t="s">
        <v>1</v>
      </c>
      <c r="H135" t="s">
        <v>168</v>
      </c>
      <c r="I135" s="2" t="s">
        <v>3</v>
      </c>
      <c r="J135" s="5">
        <v>43488</v>
      </c>
      <c r="K135" s="2" t="s">
        <v>9</v>
      </c>
      <c r="M135" t="b">
        <f t="shared" si="2"/>
        <v>1</v>
      </c>
    </row>
    <row r="136" spans="1:13" ht="15.75">
      <c r="A136" s="21" t="s">
        <v>639</v>
      </c>
      <c r="B136" s="21" t="s">
        <v>651</v>
      </c>
      <c r="C136" s="2" t="str">
        <f>CONCATENATE(MID(E136,3,1),".")</f>
        <v>3.</v>
      </c>
      <c r="D136" s="2" t="str">
        <f>MID(E136,1,2)</f>
        <v>31</v>
      </c>
      <c r="E136" s="1" t="s">
        <v>208</v>
      </c>
      <c r="F136" t="s">
        <v>88</v>
      </c>
      <c r="G136" s="2" t="s">
        <v>1</v>
      </c>
      <c r="H136" t="s">
        <v>653</v>
      </c>
      <c r="I136" s="2" t="s">
        <v>3</v>
      </c>
      <c r="J136" s="5">
        <v>43488</v>
      </c>
      <c r="K136" s="2" t="s">
        <v>4</v>
      </c>
      <c r="M136" t="b">
        <f t="shared" si="2"/>
        <v>1</v>
      </c>
    </row>
    <row r="137" spans="1:13" ht="15.75">
      <c r="A137" s="21" t="s">
        <v>656</v>
      </c>
      <c r="B137" s="21" t="s">
        <v>635</v>
      </c>
      <c r="C137" s="2" t="str">
        <f>CONCATENATE(MID(E137,3,1),".")</f>
        <v>3.</v>
      </c>
      <c r="D137" s="2" t="str">
        <f>MID(E137,1,2)</f>
        <v>34</v>
      </c>
      <c r="E137" s="1" t="s">
        <v>224</v>
      </c>
      <c r="F137" t="s">
        <v>103</v>
      </c>
      <c r="G137" s="2" t="s">
        <v>1</v>
      </c>
      <c r="H137" t="s">
        <v>91</v>
      </c>
      <c r="I137" s="2" t="s">
        <v>3</v>
      </c>
      <c r="J137" s="5">
        <v>43488</v>
      </c>
      <c r="K137" s="2" t="s">
        <v>9</v>
      </c>
      <c r="M137" t="b">
        <f t="shared" si="2"/>
        <v>1</v>
      </c>
    </row>
    <row r="138" spans="1:13" ht="15.75">
      <c r="A138" s="21" t="s">
        <v>635</v>
      </c>
      <c r="B138" s="21" t="s">
        <v>616</v>
      </c>
      <c r="C138" s="2" t="str">
        <f>CONCATENATE(MID(E138,3,1),".")</f>
        <v>3.</v>
      </c>
      <c r="D138" s="2" t="str">
        <f>MID(E138,1,2)</f>
        <v>01</v>
      </c>
      <c r="E138" s="1" t="s">
        <v>181</v>
      </c>
      <c r="F138" t="s">
        <v>6</v>
      </c>
      <c r="G138" s="2" t="s">
        <v>1</v>
      </c>
      <c r="H138" t="s">
        <v>7</v>
      </c>
      <c r="I138" s="2" t="s">
        <v>12</v>
      </c>
      <c r="J138" s="5">
        <v>43489</v>
      </c>
      <c r="K138" s="2" t="s">
        <v>9</v>
      </c>
      <c r="M138" t="b">
        <f t="shared" si="2"/>
        <v>1</v>
      </c>
    </row>
    <row r="139" spans="1:13" ht="15.75">
      <c r="A139" s="21" t="s">
        <v>636</v>
      </c>
      <c r="B139" s="21" t="s">
        <v>613</v>
      </c>
      <c r="C139" s="2" t="str">
        <f>CONCATENATE(MID(E139,3,1),".")</f>
        <v>3.</v>
      </c>
      <c r="D139" s="2" t="str">
        <f>MID(E139,1,2)</f>
        <v>01</v>
      </c>
      <c r="E139" s="1" t="s">
        <v>183</v>
      </c>
      <c r="F139" t="s">
        <v>16</v>
      </c>
      <c r="G139" s="2" t="s">
        <v>1</v>
      </c>
      <c r="H139" t="s">
        <v>658</v>
      </c>
      <c r="I139" s="2" t="s">
        <v>12</v>
      </c>
      <c r="J139" s="5">
        <v>43489</v>
      </c>
      <c r="K139" s="2" t="s">
        <v>4</v>
      </c>
      <c r="M139" t="b">
        <f t="shared" si="2"/>
        <v>1</v>
      </c>
    </row>
    <row r="140" spans="1:13" ht="15.75">
      <c r="A140" s="21" t="s">
        <v>613</v>
      </c>
      <c r="B140" s="21" t="s">
        <v>617</v>
      </c>
      <c r="C140" s="2" t="str">
        <f>CONCATENATE(MID(E140,3,1),".")</f>
        <v>3.</v>
      </c>
      <c r="D140" s="2" t="str">
        <f>MID(E140,1,2)</f>
        <v>12</v>
      </c>
      <c r="E140" s="1" t="s">
        <v>195</v>
      </c>
      <c r="F140" t="s">
        <v>619</v>
      </c>
      <c r="G140" s="2" t="s">
        <v>1</v>
      </c>
      <c r="H140" t="s">
        <v>44</v>
      </c>
      <c r="I140" s="2" t="s">
        <v>12</v>
      </c>
      <c r="J140" s="5">
        <v>43489</v>
      </c>
      <c r="K140" s="2" t="s">
        <v>4</v>
      </c>
      <c r="M140" t="b">
        <f t="shared" si="2"/>
        <v>1</v>
      </c>
    </row>
    <row r="141" spans="1:13" ht="15.75">
      <c r="A141" s="20" t="s">
        <v>610</v>
      </c>
      <c r="B141" s="20" t="s">
        <v>636</v>
      </c>
      <c r="C141" s="2" t="str">
        <f>CONCATENATE(MID(E141,3,1),".")</f>
        <v>3.</v>
      </c>
      <c r="D141" s="2" t="str">
        <f>MID(E141,1,2)</f>
        <v>12</v>
      </c>
      <c r="E141" s="1" t="s">
        <v>190</v>
      </c>
      <c r="F141" t="s">
        <v>40</v>
      </c>
      <c r="G141" s="2" t="s">
        <v>1</v>
      </c>
      <c r="H141" t="s">
        <v>25</v>
      </c>
      <c r="I141" s="2" t="s">
        <v>12</v>
      </c>
      <c r="J141" s="5">
        <v>43489</v>
      </c>
      <c r="K141" s="2" t="s">
        <v>4</v>
      </c>
      <c r="M141" t="b">
        <f t="shared" si="2"/>
        <v>1</v>
      </c>
    </row>
    <row r="142" spans="1:13" ht="15.75">
      <c r="A142" s="21" t="s">
        <v>635</v>
      </c>
      <c r="B142" s="21" t="s">
        <v>616</v>
      </c>
      <c r="C142" s="2" t="str">
        <f>CONCATENATE(MID(E142,3,1),".")</f>
        <v>3.</v>
      </c>
      <c r="D142" s="2" t="str">
        <f>MID(E142,1,2)</f>
        <v>21</v>
      </c>
      <c r="E142" s="1" t="s">
        <v>199</v>
      </c>
      <c r="F142" t="s">
        <v>70</v>
      </c>
      <c r="G142" s="2" t="s">
        <v>1</v>
      </c>
      <c r="H142" t="s">
        <v>55</v>
      </c>
      <c r="I142" s="2" t="s">
        <v>12</v>
      </c>
      <c r="J142" s="5">
        <v>43489</v>
      </c>
      <c r="K142" s="2" t="s">
        <v>9</v>
      </c>
      <c r="M142" t="b">
        <f t="shared" si="2"/>
        <v>1</v>
      </c>
    </row>
    <row r="143" spans="1:13" ht="15.75">
      <c r="A143" s="21" t="s">
        <v>614</v>
      </c>
      <c r="B143" s="21" t="s">
        <v>621</v>
      </c>
      <c r="C143" s="2" t="str">
        <f>CONCATENATE(MID(E143,3,1),".")</f>
        <v>3.</v>
      </c>
      <c r="D143" s="2" t="str">
        <f>MID(E143,1,2)</f>
        <v>21</v>
      </c>
      <c r="E143" s="1" t="s">
        <v>196</v>
      </c>
      <c r="F143" t="s">
        <v>82</v>
      </c>
      <c r="G143" s="2" t="s">
        <v>1</v>
      </c>
      <c r="H143" t="s">
        <v>43</v>
      </c>
      <c r="I143" s="2" t="s">
        <v>12</v>
      </c>
      <c r="J143" s="5">
        <v>43489</v>
      </c>
      <c r="K143" s="2" t="s">
        <v>4</v>
      </c>
      <c r="M143" t="b">
        <f t="shared" si="2"/>
        <v>1</v>
      </c>
    </row>
    <row r="144" spans="1:13" ht="15.75">
      <c r="A144" s="21" t="s">
        <v>634</v>
      </c>
      <c r="B144" s="21" t="s">
        <v>636</v>
      </c>
      <c r="C144" s="2" t="str">
        <f>CONCATENATE(MID(E144,3,1),".")</f>
        <v>3.</v>
      </c>
      <c r="D144" s="2" t="str">
        <f>MID(E144,1,2)</f>
        <v>21</v>
      </c>
      <c r="E144" s="1" t="s">
        <v>197</v>
      </c>
      <c r="F144" t="s">
        <v>64</v>
      </c>
      <c r="G144" s="2" t="s">
        <v>1</v>
      </c>
      <c r="H144" t="s">
        <v>68</v>
      </c>
      <c r="I144" s="2" t="s">
        <v>12</v>
      </c>
      <c r="J144" s="5">
        <v>43489</v>
      </c>
      <c r="K144" s="2" t="s">
        <v>4</v>
      </c>
      <c r="M144" t="b">
        <f t="shared" si="2"/>
        <v>1</v>
      </c>
    </row>
    <row r="145" spans="1:13" ht="15.75">
      <c r="A145" s="21" t="s">
        <v>624</v>
      </c>
      <c r="B145" s="21" t="s">
        <v>616</v>
      </c>
      <c r="C145" s="2" t="str">
        <f>CONCATENATE(MID(E145,3,1),".")</f>
        <v>3.</v>
      </c>
      <c r="D145" s="2" t="str">
        <f>MID(E145,1,2)</f>
        <v>22</v>
      </c>
      <c r="E145" s="1" t="s">
        <v>206</v>
      </c>
      <c r="F145" t="s">
        <v>664</v>
      </c>
      <c r="G145" s="2" t="s">
        <v>1</v>
      </c>
      <c r="H145" t="s">
        <v>90</v>
      </c>
      <c r="I145" s="2" t="s">
        <v>12</v>
      </c>
      <c r="J145" s="5">
        <v>43489</v>
      </c>
      <c r="K145" s="2" t="s">
        <v>4</v>
      </c>
      <c r="M145" t="b">
        <f t="shared" si="2"/>
        <v>1</v>
      </c>
    </row>
    <row r="146" spans="1:13" ht="15.75">
      <c r="A146" s="21" t="s">
        <v>632</v>
      </c>
      <c r="B146" s="21" t="s">
        <v>645</v>
      </c>
      <c r="C146" s="2" t="str">
        <f>CONCATENATE(MID(E146,3,1),".")</f>
        <v>3.</v>
      </c>
      <c r="D146" s="2" t="str">
        <f>MID(E146,1,2)</f>
        <v>32</v>
      </c>
      <c r="E146" s="1" t="s">
        <v>214</v>
      </c>
      <c r="F146" t="s">
        <v>669</v>
      </c>
      <c r="G146" s="2" t="s">
        <v>1</v>
      </c>
      <c r="H146" t="s">
        <v>667</v>
      </c>
      <c r="I146" s="2" t="s">
        <v>12</v>
      </c>
      <c r="J146" s="5">
        <v>43489</v>
      </c>
      <c r="K146" s="2" t="s">
        <v>80</v>
      </c>
      <c r="M146" t="b">
        <f t="shared" si="2"/>
        <v>1</v>
      </c>
    </row>
    <row r="147" spans="1:13" ht="15.75">
      <c r="A147" s="20" t="s">
        <v>622</v>
      </c>
      <c r="B147" s="20" t="s">
        <v>610</v>
      </c>
      <c r="C147" s="2" t="str">
        <f>CONCATENATE(MID(E147,3,1),".")</f>
        <v>3.</v>
      </c>
      <c r="D147" s="2" t="str">
        <f>MID(E147,1,2)</f>
        <v>33</v>
      </c>
      <c r="E147" s="1" t="s">
        <v>222</v>
      </c>
      <c r="F147" t="s">
        <v>112</v>
      </c>
      <c r="G147" s="2" t="s">
        <v>1</v>
      </c>
      <c r="H147" t="s">
        <v>93</v>
      </c>
      <c r="I147" s="2" t="s">
        <v>12</v>
      </c>
      <c r="J147" s="5">
        <v>43489</v>
      </c>
      <c r="K147" s="2" t="s">
        <v>4</v>
      </c>
      <c r="M147" t="b">
        <f t="shared" si="2"/>
        <v>1</v>
      </c>
    </row>
    <row r="148" spans="1:13" ht="15.75">
      <c r="A148" s="21" t="s">
        <v>630</v>
      </c>
      <c r="B148" s="21" t="s">
        <v>623</v>
      </c>
      <c r="C148" s="2" t="str">
        <f>CONCATENATE(MID(E148,3,1),".")</f>
        <v>3.</v>
      </c>
      <c r="D148" s="2" t="str">
        <f>MID(E148,1,2)</f>
        <v>33</v>
      </c>
      <c r="E148" s="1" t="s">
        <v>220</v>
      </c>
      <c r="F148" t="s">
        <v>115</v>
      </c>
      <c r="G148" s="2" t="s">
        <v>1</v>
      </c>
      <c r="H148" t="s">
        <v>174</v>
      </c>
      <c r="I148" s="2" t="s">
        <v>12</v>
      </c>
      <c r="J148" s="5">
        <v>43489</v>
      </c>
      <c r="K148" s="2" t="s">
        <v>4</v>
      </c>
      <c r="M148" t="b">
        <f t="shared" si="2"/>
        <v>1</v>
      </c>
    </row>
    <row r="149" spans="1:13" ht="15.75">
      <c r="A149" s="21" t="s">
        <v>618</v>
      </c>
      <c r="B149" s="21" t="s">
        <v>657</v>
      </c>
      <c r="C149" s="2" t="str">
        <f>CONCATENATE(MID(E149,3,1),".")</f>
        <v>3.</v>
      </c>
      <c r="D149" s="2" t="str">
        <f>MID(E149,1,2)</f>
        <v>34</v>
      </c>
      <c r="E149" s="1" t="s">
        <v>226</v>
      </c>
      <c r="F149" t="s">
        <v>671</v>
      </c>
      <c r="G149" s="2" t="s">
        <v>1</v>
      </c>
      <c r="H149" t="s">
        <v>84</v>
      </c>
      <c r="I149" s="2" t="s">
        <v>12</v>
      </c>
      <c r="J149" s="5">
        <v>43489</v>
      </c>
      <c r="K149" s="2" t="s">
        <v>4</v>
      </c>
      <c r="M149" t="b">
        <f t="shared" si="2"/>
        <v>1</v>
      </c>
    </row>
    <row r="150" spans="1:13" ht="15.75">
      <c r="A150" s="21" t="s">
        <v>630</v>
      </c>
      <c r="B150" s="21" t="s">
        <v>627</v>
      </c>
      <c r="C150" s="2" t="str">
        <f>CONCATENATE(MID(E150,3,1),".")</f>
        <v>3.</v>
      </c>
      <c r="D150" s="2" t="str">
        <f>MID(E150,1,2)</f>
        <v>22</v>
      </c>
      <c r="E150" s="1" t="s">
        <v>204</v>
      </c>
      <c r="F150" t="s">
        <v>61</v>
      </c>
      <c r="G150" s="2" t="s">
        <v>1</v>
      </c>
      <c r="H150" t="s">
        <v>637</v>
      </c>
      <c r="I150" s="2" t="s">
        <v>22</v>
      </c>
      <c r="J150" s="5">
        <v>43490</v>
      </c>
      <c r="K150" s="2" t="s">
        <v>4</v>
      </c>
      <c r="M150" t="b">
        <f t="shared" si="2"/>
        <v>1</v>
      </c>
    </row>
    <row r="151" spans="1:13" ht="15.75">
      <c r="A151" s="21" t="s">
        <v>616</v>
      </c>
      <c r="B151" s="21" t="s">
        <v>639</v>
      </c>
      <c r="C151" s="2" t="str">
        <f>CONCATENATE(MID(E151,3,1),".")</f>
        <v>3.</v>
      </c>
      <c r="D151" s="2" t="str">
        <f>MID(E151,1,2)</f>
        <v>33</v>
      </c>
      <c r="E151" s="1" t="s">
        <v>218</v>
      </c>
      <c r="F151" t="s">
        <v>116</v>
      </c>
      <c r="G151" s="2" t="s">
        <v>1</v>
      </c>
      <c r="H151" t="s">
        <v>95</v>
      </c>
      <c r="I151" s="2" t="s">
        <v>22</v>
      </c>
      <c r="J151" s="5">
        <v>43490</v>
      </c>
      <c r="K151" s="2" t="s">
        <v>4</v>
      </c>
      <c r="M151" t="b">
        <f t="shared" si="2"/>
        <v>1</v>
      </c>
    </row>
    <row r="152" spans="1:13" ht="15.75">
      <c r="A152" s="21" t="s">
        <v>613</v>
      </c>
      <c r="B152" s="21" t="s">
        <v>636</v>
      </c>
      <c r="C152" s="2" t="str">
        <f>CONCATENATE(MID(E152,3,1),".")</f>
        <v>4.</v>
      </c>
      <c r="D152" s="2" t="str">
        <f>MID(E152,1,2)</f>
        <v>01</v>
      </c>
      <c r="E152" s="1" t="s">
        <v>227</v>
      </c>
      <c r="F152" t="s">
        <v>658</v>
      </c>
      <c r="G152" s="2" t="s">
        <v>1</v>
      </c>
      <c r="H152" t="s">
        <v>17</v>
      </c>
      <c r="I152" s="2" t="s">
        <v>20</v>
      </c>
      <c r="J152" s="5">
        <v>43493</v>
      </c>
      <c r="K152" s="2" t="s">
        <v>4</v>
      </c>
      <c r="M152" t="b">
        <f t="shared" si="2"/>
        <v>1</v>
      </c>
    </row>
    <row r="153" spans="1:13" ht="15.75">
      <c r="A153" s="21" t="s">
        <v>616</v>
      </c>
      <c r="B153" s="21" t="s">
        <v>618</v>
      </c>
      <c r="C153" s="2" t="str">
        <f>CONCATENATE(MID(E153,3,1),".")</f>
        <v>4.</v>
      </c>
      <c r="D153" s="2" t="str">
        <f>MID(E153,1,2)</f>
        <v>01</v>
      </c>
      <c r="E153" s="1" t="s">
        <v>229</v>
      </c>
      <c r="F153" t="s">
        <v>7</v>
      </c>
      <c r="G153" s="2" t="s">
        <v>1</v>
      </c>
      <c r="H153" t="s">
        <v>631</v>
      </c>
      <c r="I153" s="2" t="s">
        <v>20</v>
      </c>
      <c r="J153" s="5">
        <v>43493</v>
      </c>
      <c r="K153" s="2" t="s">
        <v>4</v>
      </c>
      <c r="M153" t="b">
        <f t="shared" si="2"/>
        <v>1</v>
      </c>
    </row>
    <row r="154" spans="1:13" ht="15.75">
      <c r="A154" s="20" t="s">
        <v>610</v>
      </c>
      <c r="B154" s="20" t="s">
        <v>623</v>
      </c>
      <c r="C154" s="2" t="str">
        <f>CONCATENATE(MID(E154,3,1),".")</f>
        <v>4.</v>
      </c>
      <c r="D154" s="2" t="str">
        <f>MID(E154,1,2)</f>
        <v>01</v>
      </c>
      <c r="E154" s="1" t="s">
        <v>682</v>
      </c>
      <c r="F154" t="s">
        <v>612</v>
      </c>
      <c r="G154" s="2" t="s">
        <v>1</v>
      </c>
      <c r="H154" t="s">
        <v>0</v>
      </c>
      <c r="I154" s="2" t="s">
        <v>20</v>
      </c>
      <c r="J154" s="5">
        <v>43493</v>
      </c>
      <c r="K154" s="2" t="s">
        <v>4</v>
      </c>
      <c r="M154" t="b">
        <f t="shared" si="2"/>
        <v>1</v>
      </c>
    </row>
    <row r="155" spans="1:13" ht="15.75">
      <c r="A155" s="21" t="s">
        <v>647</v>
      </c>
      <c r="B155" s="21" t="s">
        <v>618</v>
      </c>
      <c r="C155" s="2" t="str">
        <f>CONCATENATE(MID(E155,3,1),".")</f>
        <v>4.</v>
      </c>
      <c r="D155" s="2" t="str">
        <f>MID(E155,1,2)</f>
        <v>12</v>
      </c>
      <c r="E155" s="1" t="s">
        <v>240</v>
      </c>
      <c r="F155" t="s">
        <v>77</v>
      </c>
      <c r="G155" s="2" t="s">
        <v>1</v>
      </c>
      <c r="H155" t="s">
        <v>29</v>
      </c>
      <c r="I155" s="2" t="s">
        <v>20</v>
      </c>
      <c r="J155" s="5">
        <v>43493</v>
      </c>
      <c r="K155" s="2" t="s">
        <v>4</v>
      </c>
      <c r="M155" t="b">
        <f t="shared" si="2"/>
        <v>1</v>
      </c>
    </row>
    <row r="156" spans="1:13" ht="15.75">
      <c r="A156" s="21" t="s">
        <v>660</v>
      </c>
      <c r="B156" s="21" t="s">
        <v>616</v>
      </c>
      <c r="C156" s="2" t="str">
        <f>CONCATENATE(MID(E156,3,1),".")</f>
        <v>4.</v>
      </c>
      <c r="D156" s="2" t="str">
        <f>MID(E156,1,2)</f>
        <v>12</v>
      </c>
      <c r="E156" s="1" t="s">
        <v>241</v>
      </c>
      <c r="F156" t="s">
        <v>661</v>
      </c>
      <c r="G156" s="2" t="s">
        <v>1</v>
      </c>
      <c r="H156" t="s">
        <v>31</v>
      </c>
      <c r="I156" s="2" t="s">
        <v>20</v>
      </c>
      <c r="J156" s="5">
        <v>43493</v>
      </c>
      <c r="K156" s="2" t="s">
        <v>9</v>
      </c>
      <c r="M156" t="b">
        <f t="shared" si="2"/>
        <v>1</v>
      </c>
    </row>
    <row r="157" spans="1:13" ht="15.75">
      <c r="A157" s="21" t="s">
        <v>620</v>
      </c>
      <c r="B157" s="21" t="s">
        <v>630</v>
      </c>
      <c r="C157" s="2" t="str">
        <f>CONCATENATE(MID(E157,3,1),".")</f>
        <v>4.</v>
      </c>
      <c r="D157" s="2" t="str">
        <f>MID(E157,1,2)</f>
        <v>22</v>
      </c>
      <c r="E157" s="1" t="s">
        <v>254</v>
      </c>
      <c r="F157" t="s">
        <v>108</v>
      </c>
      <c r="G157" s="2" t="s">
        <v>1</v>
      </c>
      <c r="H157" t="s">
        <v>61</v>
      </c>
      <c r="I157" s="2" t="s">
        <v>20</v>
      </c>
      <c r="J157" s="5">
        <v>43493</v>
      </c>
      <c r="K157" s="2" t="s">
        <v>80</v>
      </c>
      <c r="M157" t="b">
        <f t="shared" si="2"/>
        <v>1</v>
      </c>
    </row>
    <row r="158" spans="1:13" ht="15.75">
      <c r="A158" s="21" t="s">
        <v>622</v>
      </c>
      <c r="B158" s="21" t="s">
        <v>639</v>
      </c>
      <c r="C158" s="2" t="str">
        <f>CONCATENATE(MID(E158,3,1),".")</f>
        <v>4.</v>
      </c>
      <c r="D158" s="2" t="str">
        <f>MID(E158,1,2)</f>
        <v>31</v>
      </c>
      <c r="E158" s="1" t="s">
        <v>260</v>
      </c>
      <c r="F158" t="s">
        <v>67</v>
      </c>
      <c r="G158" s="2" t="s">
        <v>1</v>
      </c>
      <c r="H158" t="s">
        <v>88</v>
      </c>
      <c r="I158" s="2" t="s">
        <v>20</v>
      </c>
      <c r="J158" s="5">
        <v>43493</v>
      </c>
      <c r="K158" s="2" t="s">
        <v>4</v>
      </c>
      <c r="M158" t="b">
        <f t="shared" si="2"/>
        <v>1</v>
      </c>
    </row>
    <row r="159" spans="1:13" ht="15.75">
      <c r="A159" s="21" t="s">
        <v>624</v>
      </c>
      <c r="B159" s="21" t="s">
        <v>642</v>
      </c>
      <c r="C159" s="2" t="str">
        <f>CONCATENATE(MID(E159,3,1),".")</f>
        <v>4.</v>
      </c>
      <c r="D159" s="2" t="str">
        <f>MID(E159,1,2)</f>
        <v>31</v>
      </c>
      <c r="E159" s="1" t="s">
        <v>256</v>
      </c>
      <c r="F159" t="s">
        <v>168</v>
      </c>
      <c r="G159" s="2" t="s">
        <v>1</v>
      </c>
      <c r="H159" t="s">
        <v>101</v>
      </c>
      <c r="I159" s="2" t="s">
        <v>20</v>
      </c>
      <c r="J159" s="5">
        <v>43493</v>
      </c>
      <c r="K159" s="2" t="s">
        <v>9</v>
      </c>
      <c r="M159" t="b">
        <f t="shared" si="2"/>
        <v>1</v>
      </c>
    </row>
    <row r="160" spans="1:13" ht="15.75">
      <c r="A160" s="21" t="s">
        <v>623</v>
      </c>
      <c r="B160" s="21" t="s">
        <v>611</v>
      </c>
      <c r="C160" s="2" t="str">
        <f>CONCATENATE(MID(E160,3,1),".")</f>
        <v>4.</v>
      </c>
      <c r="D160" s="2" t="str">
        <f>MID(E160,1,2)</f>
        <v>33</v>
      </c>
      <c r="E160" s="1" t="s">
        <v>267</v>
      </c>
      <c r="F160" t="s">
        <v>174</v>
      </c>
      <c r="G160" s="2" t="s">
        <v>1</v>
      </c>
      <c r="H160" t="s">
        <v>162</v>
      </c>
      <c r="I160" s="2" t="s">
        <v>20</v>
      </c>
      <c r="J160" s="5">
        <v>43493</v>
      </c>
      <c r="K160" s="2" t="s">
        <v>4</v>
      </c>
      <c r="M160" t="b">
        <f t="shared" si="2"/>
        <v>1</v>
      </c>
    </row>
    <row r="161" spans="1:13" ht="15.75">
      <c r="A161" s="21" t="s">
        <v>632</v>
      </c>
      <c r="B161" s="21" t="s">
        <v>630</v>
      </c>
      <c r="C161" s="2" t="str">
        <f>CONCATENATE(MID(E161,3,1),".")</f>
        <v>4.</v>
      </c>
      <c r="D161" s="2" t="str">
        <f>MID(E161,1,2)</f>
        <v>11</v>
      </c>
      <c r="E161" s="1" t="s">
        <v>236</v>
      </c>
      <c r="F161" t="s">
        <v>633</v>
      </c>
      <c r="G161" s="2" t="s">
        <v>1</v>
      </c>
      <c r="H161" t="s">
        <v>46</v>
      </c>
      <c r="I161" s="2" t="s">
        <v>8</v>
      </c>
      <c r="J161" s="5">
        <v>43494</v>
      </c>
      <c r="K161" s="2" t="s">
        <v>4</v>
      </c>
      <c r="M161" t="b">
        <f t="shared" si="2"/>
        <v>1</v>
      </c>
    </row>
    <row r="162" spans="1:13" ht="15.75">
      <c r="A162" s="21" t="s">
        <v>616</v>
      </c>
      <c r="B162" s="21" t="s">
        <v>616</v>
      </c>
      <c r="C162" s="2" t="str">
        <f>CONCATENATE(MID(E162,3,1),".")</f>
        <v>4.</v>
      </c>
      <c r="D162" s="2" t="str">
        <f>MID(E162,1,2)</f>
        <v>11</v>
      </c>
      <c r="E162" s="1" t="s">
        <v>232</v>
      </c>
      <c r="F162" t="s">
        <v>49</v>
      </c>
      <c r="G162" s="2" t="s">
        <v>1</v>
      </c>
      <c r="H162" t="s">
        <v>38</v>
      </c>
      <c r="I162" s="2" t="s">
        <v>8</v>
      </c>
      <c r="J162" s="5">
        <v>43494</v>
      </c>
      <c r="K162" s="2" t="s">
        <v>4</v>
      </c>
      <c r="M162" t="b">
        <f t="shared" si="2"/>
        <v>1</v>
      </c>
    </row>
    <row r="163" spans="1:13" ht="15.75">
      <c r="A163" s="21" t="s">
        <v>614</v>
      </c>
      <c r="B163" s="21" t="s">
        <v>623</v>
      </c>
      <c r="C163" s="2" t="str">
        <f>CONCATENATE(MID(E163,3,1),".")</f>
        <v>4.</v>
      </c>
      <c r="D163" s="2" t="str">
        <f>MID(E163,1,2)</f>
        <v>11</v>
      </c>
      <c r="E163" s="1" t="s">
        <v>234</v>
      </c>
      <c r="F163" t="s">
        <v>74</v>
      </c>
      <c r="G163" s="2" t="s">
        <v>1</v>
      </c>
      <c r="H163" t="s">
        <v>50</v>
      </c>
      <c r="I163" s="2" t="s">
        <v>8</v>
      </c>
      <c r="J163" s="5">
        <v>43494</v>
      </c>
      <c r="K163" s="2" t="s">
        <v>4</v>
      </c>
      <c r="M163" t="b">
        <f t="shared" si="2"/>
        <v>1</v>
      </c>
    </row>
    <row r="164" spans="1:13" ht="15.75">
      <c r="A164" s="21" t="s">
        <v>621</v>
      </c>
      <c r="B164" s="21" t="s">
        <v>614</v>
      </c>
      <c r="C164" s="2" t="str">
        <f>CONCATENATE(MID(E164,3,1),".")</f>
        <v>4.</v>
      </c>
      <c r="D164" s="2" t="str">
        <f>MID(E164,1,2)</f>
        <v>22</v>
      </c>
      <c r="E164" s="1" t="s">
        <v>250</v>
      </c>
      <c r="F164" t="s">
        <v>58</v>
      </c>
      <c r="G164" s="2" t="s">
        <v>1</v>
      </c>
      <c r="H164" t="s">
        <v>104</v>
      </c>
      <c r="I164" s="2" t="s">
        <v>8</v>
      </c>
      <c r="J164" s="5">
        <v>43494</v>
      </c>
      <c r="K164" s="2" t="s">
        <v>4</v>
      </c>
      <c r="M164" t="b">
        <f t="shared" si="2"/>
        <v>1</v>
      </c>
    </row>
    <row r="165" spans="1:13" ht="15.75">
      <c r="A165" s="21" t="s">
        <v>627</v>
      </c>
      <c r="B165" s="21" t="s">
        <v>635</v>
      </c>
      <c r="C165" s="2" t="str">
        <f>CONCATENATE(MID(E165,3,1),".")</f>
        <v>4.</v>
      </c>
      <c r="D165" s="2" t="str">
        <f>MID(E165,1,2)</f>
        <v>22</v>
      </c>
      <c r="E165" s="1" t="s">
        <v>253</v>
      </c>
      <c r="F165" t="s">
        <v>637</v>
      </c>
      <c r="G165" s="2" t="s">
        <v>1</v>
      </c>
      <c r="H165" t="s">
        <v>53</v>
      </c>
      <c r="I165" s="2" t="s">
        <v>8</v>
      </c>
      <c r="J165" s="5">
        <v>43494</v>
      </c>
      <c r="K165" s="2" t="s">
        <v>4</v>
      </c>
      <c r="M165" t="b">
        <f t="shared" si="2"/>
        <v>1</v>
      </c>
    </row>
    <row r="166" spans="1:13" ht="15.75">
      <c r="A166" s="21" t="s">
        <v>625</v>
      </c>
      <c r="B166" s="21" t="s">
        <v>611</v>
      </c>
      <c r="C166" s="2" t="str">
        <f>CONCATENATE(MID(E166,3,1),".")</f>
        <v>4.</v>
      </c>
      <c r="D166" s="2" t="str">
        <f>MID(E166,1,2)</f>
        <v>22</v>
      </c>
      <c r="E166" s="1" t="s">
        <v>255</v>
      </c>
      <c r="F166" t="s">
        <v>56</v>
      </c>
      <c r="G166" s="2" t="s">
        <v>1</v>
      </c>
      <c r="H166" t="s">
        <v>79</v>
      </c>
      <c r="I166" s="2" t="s">
        <v>8</v>
      </c>
      <c r="J166" s="5">
        <v>43494</v>
      </c>
      <c r="K166" s="2" t="s">
        <v>9</v>
      </c>
      <c r="M166" t="b">
        <f t="shared" si="2"/>
        <v>1</v>
      </c>
    </row>
    <row r="167" spans="1:13" ht="15.75">
      <c r="A167" s="21" t="s">
        <v>634</v>
      </c>
      <c r="B167" s="21" t="s">
        <v>624</v>
      </c>
      <c r="C167" s="2" t="str">
        <f>CONCATENATE(MID(E167,3,1),".")</f>
        <v>4.</v>
      </c>
      <c r="D167" s="2" t="str">
        <f>MID(E167,1,2)</f>
        <v>22</v>
      </c>
      <c r="E167" s="1" t="s">
        <v>252</v>
      </c>
      <c r="F167" t="s">
        <v>72</v>
      </c>
      <c r="G167" s="2" t="s">
        <v>1</v>
      </c>
      <c r="H167" t="s">
        <v>664</v>
      </c>
      <c r="I167" s="2" t="s">
        <v>8</v>
      </c>
      <c r="J167" s="5">
        <v>43494</v>
      </c>
      <c r="K167" s="2" t="s">
        <v>4</v>
      </c>
      <c r="M167" t="b">
        <f t="shared" si="2"/>
        <v>1</v>
      </c>
    </row>
    <row r="168" spans="1:13" ht="15.75">
      <c r="A168" s="21" t="s">
        <v>618</v>
      </c>
      <c r="B168" s="21" t="s">
        <v>625</v>
      </c>
      <c r="C168" s="2" t="str">
        <f>CONCATENATE(MID(E168,3,1),".")</f>
        <v>4.</v>
      </c>
      <c r="D168" s="2" t="str">
        <f>MID(E168,1,2)</f>
        <v>31</v>
      </c>
      <c r="E168" s="1" t="s">
        <v>683</v>
      </c>
      <c r="F168" t="s">
        <v>654</v>
      </c>
      <c r="G168" s="2" t="s">
        <v>1</v>
      </c>
      <c r="H168" t="s">
        <v>87</v>
      </c>
      <c r="I168" s="2" t="s">
        <v>8</v>
      </c>
      <c r="J168" s="5">
        <v>43494</v>
      </c>
      <c r="K168" s="2" t="s">
        <v>4</v>
      </c>
      <c r="M168" t="b">
        <f t="shared" si="2"/>
        <v>1</v>
      </c>
    </row>
    <row r="169" spans="1:13" ht="15.75">
      <c r="A169" s="21" t="s">
        <v>617</v>
      </c>
      <c r="B169" s="21" t="s">
        <v>614</v>
      </c>
      <c r="C169" s="2" t="str">
        <f>CONCATENATE(MID(E169,3,1),".")</f>
        <v>4.</v>
      </c>
      <c r="D169" s="2" t="str">
        <f>MID(E169,1,2)</f>
        <v>31</v>
      </c>
      <c r="E169" s="1" t="s">
        <v>258</v>
      </c>
      <c r="F169" t="s">
        <v>62</v>
      </c>
      <c r="G169" s="2" t="s">
        <v>1</v>
      </c>
      <c r="H169" t="s">
        <v>626</v>
      </c>
      <c r="I169" s="2" t="s">
        <v>8</v>
      </c>
      <c r="J169" s="5">
        <v>43494</v>
      </c>
      <c r="K169" s="2" t="s">
        <v>99</v>
      </c>
      <c r="M169" t="b">
        <f t="shared" si="2"/>
        <v>1</v>
      </c>
    </row>
    <row r="170" spans="1:13" ht="15.75">
      <c r="A170" s="21" t="s">
        <v>651</v>
      </c>
      <c r="B170" s="21" t="s">
        <v>632</v>
      </c>
      <c r="C170" s="2" t="str">
        <f>CONCATENATE(MID(E170,3,1),".")</f>
        <v>4.</v>
      </c>
      <c r="D170" s="2" t="str">
        <f>MID(E170,1,2)</f>
        <v>32</v>
      </c>
      <c r="E170" s="1" t="s">
        <v>264</v>
      </c>
      <c r="F170" t="s">
        <v>675</v>
      </c>
      <c r="G170" s="2" t="s">
        <v>1</v>
      </c>
      <c r="H170" t="s">
        <v>669</v>
      </c>
      <c r="I170" s="2" t="s">
        <v>8</v>
      </c>
      <c r="J170" s="5">
        <v>43494</v>
      </c>
      <c r="K170" s="2" t="s">
        <v>9</v>
      </c>
      <c r="M170" t="b">
        <f t="shared" si="2"/>
        <v>1</v>
      </c>
    </row>
    <row r="171" spans="1:13" ht="15.75">
      <c r="A171" s="21" t="s">
        <v>635</v>
      </c>
      <c r="B171" s="21" t="s">
        <v>630</v>
      </c>
      <c r="C171" s="2" t="str">
        <f>CONCATENATE(MID(E171,3,1),".")</f>
        <v>4.</v>
      </c>
      <c r="D171" s="2" t="str">
        <f>MID(E171,1,2)</f>
        <v>33</v>
      </c>
      <c r="E171" s="1" t="s">
        <v>268</v>
      </c>
      <c r="F171" t="s">
        <v>124</v>
      </c>
      <c r="G171" s="2" t="s">
        <v>1</v>
      </c>
      <c r="H171" t="s">
        <v>115</v>
      </c>
      <c r="I171" s="2" t="s">
        <v>8</v>
      </c>
      <c r="J171" s="5">
        <v>43494</v>
      </c>
      <c r="K171" s="2" t="s">
        <v>9</v>
      </c>
      <c r="M171" t="b">
        <f t="shared" si="2"/>
        <v>1</v>
      </c>
    </row>
    <row r="172" spans="1:13" ht="15.75">
      <c r="A172" s="21" t="s">
        <v>640</v>
      </c>
      <c r="B172" s="21" t="s">
        <v>622</v>
      </c>
      <c r="C172" s="2" t="str">
        <f>CONCATENATE(MID(E172,3,1),".")</f>
        <v>4.</v>
      </c>
      <c r="D172" s="2" t="str">
        <f>MID(E172,1,2)</f>
        <v>33</v>
      </c>
      <c r="E172" s="1" t="s">
        <v>266</v>
      </c>
      <c r="F172" t="s">
        <v>641</v>
      </c>
      <c r="G172" s="2" t="s">
        <v>1</v>
      </c>
      <c r="H172" t="s">
        <v>112</v>
      </c>
      <c r="I172" s="2" t="s">
        <v>8</v>
      </c>
      <c r="J172" s="5">
        <v>43494</v>
      </c>
      <c r="K172" s="2" t="s">
        <v>4</v>
      </c>
      <c r="M172" t="b">
        <f t="shared" si="2"/>
        <v>1</v>
      </c>
    </row>
    <row r="173" spans="1:13" ht="15.75">
      <c r="A173" s="21" t="s">
        <v>642</v>
      </c>
      <c r="B173" s="21" t="s">
        <v>624</v>
      </c>
      <c r="C173" s="2" t="str">
        <f>CONCATENATE(MID(E173,3,1),".")</f>
        <v>4.</v>
      </c>
      <c r="D173" s="2" t="str">
        <f>MID(E173,1,2)</f>
        <v>34</v>
      </c>
      <c r="E173" s="1" t="s">
        <v>684</v>
      </c>
      <c r="F173" t="s">
        <v>85</v>
      </c>
      <c r="G173" s="2" t="s">
        <v>1</v>
      </c>
      <c r="H173" t="s">
        <v>121</v>
      </c>
      <c r="I173" s="2" t="s">
        <v>8</v>
      </c>
      <c r="J173" s="5">
        <v>43494</v>
      </c>
      <c r="K173" s="2" t="s">
        <v>9</v>
      </c>
      <c r="M173" t="b">
        <f t="shared" si="2"/>
        <v>1</v>
      </c>
    </row>
    <row r="174" spans="1:13" ht="15.75">
      <c r="A174" s="21" t="s">
        <v>630</v>
      </c>
      <c r="B174" s="21" t="s">
        <v>618</v>
      </c>
      <c r="C174" s="2" t="str">
        <f>CONCATENATE(MID(E174,3,1),".")</f>
        <v>4.</v>
      </c>
      <c r="D174" s="2" t="str">
        <f>MID(E174,1,2)</f>
        <v>34</v>
      </c>
      <c r="E174" s="1" t="s">
        <v>272</v>
      </c>
      <c r="F174" t="s">
        <v>96</v>
      </c>
      <c r="G174" s="2" t="s">
        <v>1</v>
      </c>
      <c r="H174" t="s">
        <v>671</v>
      </c>
      <c r="I174" s="2" t="s">
        <v>8</v>
      </c>
      <c r="J174" s="5">
        <v>43494</v>
      </c>
      <c r="K174" s="2" t="s">
        <v>4</v>
      </c>
      <c r="M174" t="b">
        <f t="shared" si="2"/>
        <v>1</v>
      </c>
    </row>
    <row r="175" spans="1:13" ht="15.75">
      <c r="A175" s="21" t="s">
        <v>614</v>
      </c>
      <c r="B175" s="21" t="s">
        <v>636</v>
      </c>
      <c r="C175" s="2" t="str">
        <f>CONCATENATE(MID(E175,3,1),".")</f>
        <v>4.</v>
      </c>
      <c r="D175" s="2" t="str">
        <f>MID(E175,1,2)</f>
        <v>01</v>
      </c>
      <c r="E175" s="1" t="s">
        <v>228</v>
      </c>
      <c r="F175" t="s">
        <v>644</v>
      </c>
      <c r="G175" s="2" t="s">
        <v>1</v>
      </c>
      <c r="H175" t="s">
        <v>16</v>
      </c>
      <c r="I175" s="2" t="s">
        <v>3</v>
      </c>
      <c r="J175" s="5">
        <v>43495</v>
      </c>
      <c r="K175" s="2" t="s">
        <v>4</v>
      </c>
      <c r="M175" t="b">
        <f t="shared" si="2"/>
        <v>1</v>
      </c>
    </row>
    <row r="176" spans="1:13" ht="15.75">
      <c r="A176" s="21" t="s">
        <v>625</v>
      </c>
      <c r="B176" s="21" t="s">
        <v>613</v>
      </c>
      <c r="C176" s="2" t="str">
        <f>CONCATENATE(MID(E176,3,1),".")</f>
        <v>4.</v>
      </c>
      <c r="D176" s="2" t="str">
        <f>MID(E176,1,2)</f>
        <v>11</v>
      </c>
      <c r="E176" s="1" t="s">
        <v>237</v>
      </c>
      <c r="F176" t="s">
        <v>41</v>
      </c>
      <c r="G176" s="2" t="s">
        <v>1</v>
      </c>
      <c r="H176" t="s">
        <v>615</v>
      </c>
      <c r="I176" s="2" t="s">
        <v>3</v>
      </c>
      <c r="J176" s="5">
        <v>43495</v>
      </c>
      <c r="K176" s="2" t="s">
        <v>9</v>
      </c>
      <c r="M176" t="b">
        <f t="shared" si="2"/>
        <v>1</v>
      </c>
    </row>
    <row r="177" spans="1:13" ht="15.75">
      <c r="A177" s="21" t="s">
        <v>623</v>
      </c>
      <c r="B177" s="21" t="s">
        <v>613</v>
      </c>
      <c r="C177" s="2" t="str">
        <f>CONCATENATE(MID(E177,3,1),".")</f>
        <v>4.</v>
      </c>
      <c r="D177" s="2" t="str">
        <f>MID(E177,1,2)</f>
        <v>12</v>
      </c>
      <c r="E177" s="1" t="s">
        <v>239</v>
      </c>
      <c r="F177" t="s">
        <v>34</v>
      </c>
      <c r="G177" s="2" t="s">
        <v>1</v>
      </c>
      <c r="H177" t="s">
        <v>619</v>
      </c>
      <c r="I177" s="2" t="s">
        <v>3</v>
      </c>
      <c r="J177" s="5">
        <v>43495</v>
      </c>
      <c r="K177" s="2" t="s">
        <v>4</v>
      </c>
      <c r="M177" t="b">
        <f t="shared" si="2"/>
        <v>1</v>
      </c>
    </row>
    <row r="178" spans="1:13" ht="15.75">
      <c r="A178" s="21" t="s">
        <v>639</v>
      </c>
      <c r="B178" s="21" t="s">
        <v>624</v>
      </c>
      <c r="C178" s="2" t="str">
        <f>CONCATENATE(MID(E178,3,1),".")</f>
        <v>4.</v>
      </c>
      <c r="D178" s="2" t="str">
        <f>MID(E178,1,2)</f>
        <v>21</v>
      </c>
      <c r="E178" s="1" t="s">
        <v>245</v>
      </c>
      <c r="F178" t="s">
        <v>75</v>
      </c>
      <c r="G178" s="2" t="s">
        <v>1</v>
      </c>
      <c r="H178" t="s">
        <v>650</v>
      </c>
      <c r="I178" s="2" t="s">
        <v>3</v>
      </c>
      <c r="J178" s="5">
        <v>43495</v>
      </c>
      <c r="K178" s="2" t="s">
        <v>4</v>
      </c>
      <c r="M178" t="b">
        <f t="shared" si="2"/>
        <v>1</v>
      </c>
    </row>
    <row r="179" spans="1:13" ht="15.75">
      <c r="A179" s="21" t="s">
        <v>662</v>
      </c>
      <c r="B179" s="21" t="s">
        <v>635</v>
      </c>
      <c r="C179" s="2" t="str">
        <f>CONCATENATE(MID(E179,3,1),".")</f>
        <v>4.</v>
      </c>
      <c r="D179" s="2" t="str">
        <f>MID(E179,1,2)</f>
        <v>21</v>
      </c>
      <c r="E179" s="1" t="s">
        <v>247</v>
      </c>
      <c r="F179" t="s">
        <v>663</v>
      </c>
      <c r="G179" s="2" t="s">
        <v>1</v>
      </c>
      <c r="H179" t="s">
        <v>70</v>
      </c>
      <c r="I179" s="2" t="s">
        <v>3</v>
      </c>
      <c r="J179" s="5">
        <v>43495</v>
      </c>
      <c r="K179" s="2" t="s">
        <v>4</v>
      </c>
      <c r="M179" t="b">
        <f t="shared" si="2"/>
        <v>1</v>
      </c>
    </row>
    <row r="180" spans="1:13" ht="15.75">
      <c r="A180" s="21" t="s">
        <v>616</v>
      </c>
      <c r="B180" s="21" t="s">
        <v>624</v>
      </c>
      <c r="C180" s="2" t="str">
        <f>CONCATENATE(MID(E180,3,1),".")</f>
        <v>4.</v>
      </c>
      <c r="D180" s="2" t="str">
        <f>MID(E180,1,2)</f>
        <v>21</v>
      </c>
      <c r="E180" s="1" t="s">
        <v>246</v>
      </c>
      <c r="F180" t="s">
        <v>55</v>
      </c>
      <c r="G180" s="2" t="s">
        <v>1</v>
      </c>
      <c r="H180" t="s">
        <v>649</v>
      </c>
      <c r="I180" s="2" t="s">
        <v>3</v>
      </c>
      <c r="J180" s="5">
        <v>43495</v>
      </c>
      <c r="K180" s="2" t="s">
        <v>4</v>
      </c>
      <c r="M180" t="b">
        <f t="shared" si="2"/>
        <v>1</v>
      </c>
    </row>
    <row r="181" spans="1:13" ht="15.75">
      <c r="A181" s="21" t="s">
        <v>651</v>
      </c>
      <c r="B181" s="21" t="s">
        <v>623</v>
      </c>
      <c r="C181" s="2" t="str">
        <f>CONCATENATE(MID(E181,3,1),".")</f>
        <v>4.</v>
      </c>
      <c r="D181" s="2" t="str">
        <f>MID(E181,1,2)</f>
        <v>31</v>
      </c>
      <c r="E181" s="1" t="s">
        <v>259</v>
      </c>
      <c r="F181" t="s">
        <v>653</v>
      </c>
      <c r="G181" s="2" t="s">
        <v>1</v>
      </c>
      <c r="H181" t="s">
        <v>106</v>
      </c>
      <c r="I181" s="2" t="s">
        <v>3</v>
      </c>
      <c r="J181" s="5">
        <v>43495</v>
      </c>
      <c r="K181" s="2" t="s">
        <v>9</v>
      </c>
      <c r="M181" t="b">
        <f t="shared" si="2"/>
        <v>1</v>
      </c>
    </row>
    <row r="182" spans="1:13" ht="15.75">
      <c r="A182" s="21" t="s">
        <v>630</v>
      </c>
      <c r="B182" s="21" t="s">
        <v>613</v>
      </c>
      <c r="C182" s="2" t="str">
        <f>CONCATENATE(MID(E182,3,1),".")</f>
        <v>4.</v>
      </c>
      <c r="D182" s="2" t="str">
        <f>MID(E182,1,2)</f>
        <v>31</v>
      </c>
      <c r="E182" s="1" t="s">
        <v>257</v>
      </c>
      <c r="F182" t="s">
        <v>126</v>
      </c>
      <c r="G182" s="2" t="s">
        <v>1</v>
      </c>
      <c r="H182" t="s">
        <v>655</v>
      </c>
      <c r="I182" s="2" t="s">
        <v>3</v>
      </c>
      <c r="J182" s="5">
        <v>43495</v>
      </c>
      <c r="K182" s="2" t="s">
        <v>4</v>
      </c>
      <c r="M182" t="b">
        <f t="shared" si="2"/>
        <v>1</v>
      </c>
    </row>
    <row r="183" spans="1:13" ht="15.75">
      <c r="A183" s="21" t="s">
        <v>645</v>
      </c>
      <c r="B183" s="21" t="s">
        <v>613</v>
      </c>
      <c r="C183" s="2" t="str">
        <f>CONCATENATE(MID(E183,3,1),".")</f>
        <v>4.</v>
      </c>
      <c r="D183" s="2" t="str">
        <f>MID(E183,1,2)</f>
        <v>32</v>
      </c>
      <c r="E183" s="1" t="s">
        <v>263</v>
      </c>
      <c r="F183" t="s">
        <v>667</v>
      </c>
      <c r="G183" s="2" t="s">
        <v>1</v>
      </c>
      <c r="H183" t="s">
        <v>638</v>
      </c>
      <c r="I183" s="2" t="s">
        <v>3</v>
      </c>
      <c r="J183" s="5">
        <v>43495</v>
      </c>
      <c r="K183" s="2" t="s">
        <v>9</v>
      </c>
      <c r="M183" t="b">
        <f t="shared" si="2"/>
        <v>1</v>
      </c>
    </row>
    <row r="184" spans="1:13" ht="15.75">
      <c r="A184" s="21" t="s">
        <v>611</v>
      </c>
      <c r="B184" s="21" t="s">
        <v>635</v>
      </c>
      <c r="C184" s="2" t="str">
        <f>CONCATENATE(MID(E184,3,1),".")</f>
        <v>4.</v>
      </c>
      <c r="D184" s="2" t="str">
        <f>MID(E184,1,2)</f>
        <v>01</v>
      </c>
      <c r="E184" s="1" t="s">
        <v>230</v>
      </c>
      <c r="F184" t="s">
        <v>19</v>
      </c>
      <c r="G184" s="2" t="s">
        <v>1</v>
      </c>
      <c r="H184" t="s">
        <v>6</v>
      </c>
      <c r="I184" s="2" t="s">
        <v>12</v>
      </c>
      <c r="J184" s="5">
        <v>43496</v>
      </c>
      <c r="K184" s="2" t="s">
        <v>4</v>
      </c>
      <c r="M184" t="b">
        <f t="shared" si="2"/>
        <v>1</v>
      </c>
    </row>
    <row r="185" spans="1:13" ht="15.75">
      <c r="A185" s="21" t="s">
        <v>639</v>
      </c>
      <c r="B185" s="21" t="s">
        <v>614</v>
      </c>
      <c r="C185" s="2" t="str">
        <f>CONCATENATE(MID(E185,3,1),".")</f>
        <v>4.</v>
      </c>
      <c r="D185" s="2" t="str">
        <f>MID(E185,1,2)</f>
        <v>01</v>
      </c>
      <c r="E185" s="1" t="s">
        <v>231</v>
      </c>
      <c r="F185" t="s">
        <v>37</v>
      </c>
      <c r="G185" s="2" t="s">
        <v>1</v>
      </c>
      <c r="H185" t="s">
        <v>11</v>
      </c>
      <c r="I185" s="2" t="s">
        <v>12</v>
      </c>
      <c r="J185" s="5">
        <v>43496</v>
      </c>
      <c r="K185" s="2" t="s">
        <v>4</v>
      </c>
      <c r="M185" t="b">
        <f t="shared" si="2"/>
        <v>1</v>
      </c>
    </row>
    <row r="186" spans="1:13" ht="15.75">
      <c r="A186" s="21" t="s">
        <v>645</v>
      </c>
      <c r="B186" s="21" t="s">
        <v>635</v>
      </c>
      <c r="C186" s="2" t="str">
        <f>CONCATENATE(MID(E186,3,1),".")</f>
        <v>4.</v>
      </c>
      <c r="D186" s="2" t="str">
        <f>MID(E186,1,2)</f>
        <v>11</v>
      </c>
      <c r="E186" s="1" t="s">
        <v>235</v>
      </c>
      <c r="F186" t="s">
        <v>646</v>
      </c>
      <c r="G186" s="2" t="s">
        <v>1</v>
      </c>
      <c r="H186" t="s">
        <v>24</v>
      </c>
      <c r="I186" s="2" t="s">
        <v>12</v>
      </c>
      <c r="J186" s="5">
        <v>43496</v>
      </c>
      <c r="K186" s="2" t="s">
        <v>9</v>
      </c>
      <c r="M186" t="b">
        <f t="shared" si="2"/>
        <v>1</v>
      </c>
    </row>
    <row r="187" spans="1:13" ht="15.75">
      <c r="A187" s="21" t="s">
        <v>634</v>
      </c>
      <c r="B187" s="21" t="s">
        <v>623</v>
      </c>
      <c r="C187" s="2" t="str">
        <f>CONCATENATE(MID(E187,3,1),".")</f>
        <v>4.</v>
      </c>
      <c r="D187" s="2" t="str">
        <f>MID(E187,1,2)</f>
        <v>11</v>
      </c>
      <c r="E187" s="1" t="s">
        <v>233</v>
      </c>
      <c r="F187" t="s">
        <v>27</v>
      </c>
      <c r="G187" s="2" t="s">
        <v>1</v>
      </c>
      <c r="H187" t="s">
        <v>2</v>
      </c>
      <c r="I187" s="2" t="s">
        <v>12</v>
      </c>
      <c r="J187" s="5">
        <v>43496</v>
      </c>
      <c r="K187" s="2" t="s">
        <v>4</v>
      </c>
      <c r="M187" t="b">
        <f t="shared" si="2"/>
        <v>1</v>
      </c>
    </row>
    <row r="188" spans="1:13" ht="15.75">
      <c r="A188" s="20" t="s">
        <v>610</v>
      </c>
      <c r="B188" s="20" t="s">
        <v>639</v>
      </c>
      <c r="C188" s="2" t="str">
        <f>CONCATENATE(MID(E188,3,1),".")</f>
        <v>4.</v>
      </c>
      <c r="D188" s="2" t="str">
        <f>MID(E188,1,2)</f>
        <v>12</v>
      </c>
      <c r="E188" s="1" t="s">
        <v>243</v>
      </c>
      <c r="F188" t="s">
        <v>40</v>
      </c>
      <c r="G188" s="2" t="s">
        <v>1</v>
      </c>
      <c r="H188" t="s">
        <v>32</v>
      </c>
      <c r="I188" s="2" t="s">
        <v>12</v>
      </c>
      <c r="J188" s="5">
        <v>43496</v>
      </c>
      <c r="K188" s="2" t="s">
        <v>4</v>
      </c>
      <c r="M188" t="b">
        <f t="shared" si="2"/>
        <v>1</v>
      </c>
    </row>
    <row r="189" spans="1:13" ht="15.75">
      <c r="A189" s="21" t="s">
        <v>636</v>
      </c>
      <c r="B189" s="21" t="s">
        <v>617</v>
      </c>
      <c r="C189" s="2" t="str">
        <f>CONCATENATE(MID(E189,3,1),".")</f>
        <v>4.</v>
      </c>
      <c r="D189" s="2" t="str">
        <f>MID(E189,1,2)</f>
        <v>12</v>
      </c>
      <c r="E189" s="1" t="s">
        <v>238</v>
      </c>
      <c r="F189" t="s">
        <v>25</v>
      </c>
      <c r="G189" s="2" t="s">
        <v>1</v>
      </c>
      <c r="H189" t="s">
        <v>44</v>
      </c>
      <c r="I189" s="2" t="s">
        <v>12</v>
      </c>
      <c r="J189" s="5">
        <v>43496</v>
      </c>
      <c r="K189" s="2" t="s">
        <v>4</v>
      </c>
      <c r="M189" t="b">
        <f t="shared" si="2"/>
        <v>1</v>
      </c>
    </row>
    <row r="190" spans="1:13" ht="15.75">
      <c r="A190" s="20" t="s">
        <v>621</v>
      </c>
      <c r="B190" s="20" t="s">
        <v>610</v>
      </c>
      <c r="C190" s="2" t="str">
        <f>CONCATENATE(MID(E190,3,1),".")</f>
        <v>4.</v>
      </c>
      <c r="D190" s="2" t="str">
        <f>MID(E190,1,2)</f>
        <v>21</v>
      </c>
      <c r="E190" s="1" t="s">
        <v>244</v>
      </c>
      <c r="F190" t="s">
        <v>43</v>
      </c>
      <c r="G190" s="2" t="s">
        <v>1</v>
      </c>
      <c r="H190" t="s">
        <v>59</v>
      </c>
      <c r="I190" s="2" t="s">
        <v>12</v>
      </c>
      <c r="J190" s="5">
        <v>43496</v>
      </c>
      <c r="K190" s="2" t="s">
        <v>4</v>
      </c>
      <c r="M190" t="b">
        <f t="shared" si="2"/>
        <v>1</v>
      </c>
    </row>
    <row r="191" spans="1:13" ht="15.75">
      <c r="A191" s="21" t="s">
        <v>614</v>
      </c>
      <c r="B191" s="21" t="s">
        <v>634</v>
      </c>
      <c r="C191" s="2" t="str">
        <f>CONCATENATE(MID(E191,3,1),".")</f>
        <v>4.</v>
      </c>
      <c r="D191" s="2" t="str">
        <f>MID(E191,1,2)</f>
        <v>21</v>
      </c>
      <c r="E191" s="1" t="s">
        <v>249</v>
      </c>
      <c r="F191" t="s">
        <v>82</v>
      </c>
      <c r="G191" s="2" t="s">
        <v>1</v>
      </c>
      <c r="H191" t="s">
        <v>64</v>
      </c>
      <c r="I191" s="2" t="s">
        <v>12</v>
      </c>
      <c r="J191" s="5">
        <v>43496</v>
      </c>
      <c r="K191" s="2" t="s">
        <v>4</v>
      </c>
      <c r="M191" t="b">
        <f t="shared" si="2"/>
        <v>1</v>
      </c>
    </row>
    <row r="192" spans="1:13" ht="15.75">
      <c r="A192" s="21" t="s">
        <v>627</v>
      </c>
      <c r="B192" s="21" t="s">
        <v>621</v>
      </c>
      <c r="C192" s="2" t="str">
        <f>CONCATENATE(MID(E192,3,1),".")</f>
        <v>4.</v>
      </c>
      <c r="D192" s="2" t="str">
        <f>MID(E192,1,2)</f>
        <v>32</v>
      </c>
      <c r="E192" s="1" t="s">
        <v>262</v>
      </c>
      <c r="F192" t="s">
        <v>629</v>
      </c>
      <c r="G192" s="2" t="s">
        <v>1</v>
      </c>
      <c r="H192" t="s">
        <v>119</v>
      </c>
      <c r="I192" s="2" t="s">
        <v>12</v>
      </c>
      <c r="J192" s="5">
        <v>43496</v>
      </c>
      <c r="K192" s="2" t="s">
        <v>4</v>
      </c>
      <c r="M192" t="b">
        <f t="shared" si="2"/>
        <v>1</v>
      </c>
    </row>
    <row r="193" spans="1:13" ht="15.75">
      <c r="A193" s="21" t="s">
        <v>616</v>
      </c>
      <c r="B193" s="21" t="s">
        <v>624</v>
      </c>
      <c r="C193" s="2" t="str">
        <f>CONCATENATE(MID(E193,3,1),".")</f>
        <v>4.</v>
      </c>
      <c r="D193" s="2" t="str">
        <f>MID(E193,1,2)</f>
        <v>32</v>
      </c>
      <c r="E193" s="1" t="s">
        <v>265</v>
      </c>
      <c r="F193" t="s">
        <v>666</v>
      </c>
      <c r="G193" s="2" t="s">
        <v>1</v>
      </c>
      <c r="H193" t="s">
        <v>628</v>
      </c>
      <c r="I193" s="2" t="s">
        <v>12</v>
      </c>
      <c r="J193" s="5">
        <v>43496</v>
      </c>
      <c r="K193" s="2" t="s">
        <v>4</v>
      </c>
      <c r="M193" t="b">
        <f t="shared" si="2"/>
        <v>1</v>
      </c>
    </row>
    <row r="194" spans="1:13" ht="15.75">
      <c r="A194" s="21" t="s">
        <v>639</v>
      </c>
      <c r="B194" s="21" t="s">
        <v>634</v>
      </c>
      <c r="C194" s="2" t="str">
        <f>CONCATENATE(MID(E194,3,1),".")</f>
        <v>4.</v>
      </c>
      <c r="D194" s="2" t="str">
        <f>MID(E194,1,2)</f>
        <v>33</v>
      </c>
      <c r="E194" s="1" t="s">
        <v>269</v>
      </c>
      <c r="F194" t="s">
        <v>95</v>
      </c>
      <c r="G194" s="2" t="s">
        <v>1</v>
      </c>
      <c r="H194" t="s">
        <v>123</v>
      </c>
      <c r="I194" s="2" t="s">
        <v>12</v>
      </c>
      <c r="J194" s="5">
        <v>43496</v>
      </c>
      <c r="K194" s="2" t="s">
        <v>4</v>
      </c>
      <c r="M194" t="b">
        <f aca="true" t="shared" si="3" ref="M194:M257">OR(IF(utkodd&lt;&gt;" ",OR(MID(utkodd,1,5)=A194,MID(utkodd,1,5)=B194),),IF(udruz&lt;&gt;" ",OR(udruz=$H194,udruz=$F194),),AND(utkodd=" ",udruz=" "))</f>
        <v>1</v>
      </c>
    </row>
    <row r="195" spans="1:13" ht="15.75">
      <c r="A195" s="21" t="s">
        <v>617</v>
      </c>
      <c r="B195" s="21" t="s">
        <v>616</v>
      </c>
      <c r="C195" s="2" t="str">
        <f>CONCATENATE(MID(E195,3,1),".")</f>
        <v>4.</v>
      </c>
      <c r="D195" s="2" t="str">
        <f>MID(E195,1,2)</f>
        <v>33</v>
      </c>
      <c r="E195" s="1" t="s">
        <v>270</v>
      </c>
      <c r="F195" t="s">
        <v>98</v>
      </c>
      <c r="G195" s="2" t="s">
        <v>1</v>
      </c>
      <c r="H195" t="s">
        <v>116</v>
      </c>
      <c r="I195" s="2" t="s">
        <v>12</v>
      </c>
      <c r="J195" s="5">
        <v>43496</v>
      </c>
      <c r="K195" s="2" t="s">
        <v>99</v>
      </c>
      <c r="M195" t="b">
        <f t="shared" si="3"/>
        <v>1</v>
      </c>
    </row>
    <row r="196" spans="1:13" ht="15.75">
      <c r="A196" s="21" t="s">
        <v>613</v>
      </c>
      <c r="B196" s="21" t="s">
        <v>656</v>
      </c>
      <c r="C196" s="2" t="str">
        <f>CONCATENATE(MID(E196,3,1),".")</f>
        <v>4.</v>
      </c>
      <c r="D196" s="2" t="str">
        <f>MID(E196,1,2)</f>
        <v>34</v>
      </c>
      <c r="E196" s="1" t="s">
        <v>274</v>
      </c>
      <c r="F196" t="s">
        <v>678</v>
      </c>
      <c r="G196" s="2" t="s">
        <v>1</v>
      </c>
      <c r="H196" t="s">
        <v>103</v>
      </c>
      <c r="I196" s="2" t="s">
        <v>12</v>
      </c>
      <c r="J196" s="5">
        <v>43496</v>
      </c>
      <c r="K196" s="2" t="s">
        <v>4</v>
      </c>
      <c r="M196" t="b">
        <f t="shared" si="3"/>
        <v>1</v>
      </c>
    </row>
    <row r="197" spans="1:13" ht="15.75">
      <c r="A197" s="21" t="s">
        <v>635</v>
      </c>
      <c r="B197" s="21" t="s">
        <v>627</v>
      </c>
      <c r="C197" s="2" t="str">
        <f>CONCATENATE(MID(E197,3,1),".")</f>
        <v>4.</v>
      </c>
      <c r="D197" s="2" t="str">
        <f>MID(E197,1,2)</f>
        <v>34</v>
      </c>
      <c r="E197" s="1" t="s">
        <v>273</v>
      </c>
      <c r="F197" t="s">
        <v>91</v>
      </c>
      <c r="G197" s="2" t="s">
        <v>1</v>
      </c>
      <c r="H197" t="s">
        <v>643</v>
      </c>
      <c r="I197" s="2" t="s">
        <v>12</v>
      </c>
      <c r="J197" s="5">
        <v>43496</v>
      </c>
      <c r="K197" s="2" t="s">
        <v>9</v>
      </c>
      <c r="M197" t="b">
        <f t="shared" si="3"/>
        <v>1</v>
      </c>
    </row>
    <row r="198" spans="1:13" ht="15.75">
      <c r="A198" s="21" t="s">
        <v>651</v>
      </c>
      <c r="B198" s="21" t="s">
        <v>614</v>
      </c>
      <c r="C198" s="2" t="str">
        <f>CONCATENATE(MID(E198,3,1),".")</f>
        <v>4.</v>
      </c>
      <c r="D198" s="2" t="str">
        <f>MID(E198,1,2)</f>
        <v>12</v>
      </c>
      <c r="E198" s="1" t="s">
        <v>242</v>
      </c>
      <c r="F198" t="s">
        <v>673</v>
      </c>
      <c r="G198" s="2" t="s">
        <v>1</v>
      </c>
      <c r="H198" t="s">
        <v>47</v>
      </c>
      <c r="I198" s="2" t="s">
        <v>22</v>
      </c>
      <c r="J198" s="5">
        <v>43497</v>
      </c>
      <c r="K198" s="2" t="s">
        <v>9</v>
      </c>
      <c r="M198" t="b">
        <f t="shared" si="3"/>
        <v>1</v>
      </c>
    </row>
    <row r="199" spans="1:13" ht="15.75">
      <c r="A199" s="21" t="s">
        <v>616</v>
      </c>
      <c r="B199" s="21" t="s">
        <v>632</v>
      </c>
      <c r="C199" s="2" t="str">
        <f>CONCATENATE(MID(E199,3,1),".")</f>
        <v>4.</v>
      </c>
      <c r="D199" s="2" t="str">
        <f>MID(E199,1,2)</f>
        <v>22</v>
      </c>
      <c r="E199" s="1" t="s">
        <v>251</v>
      </c>
      <c r="F199" t="s">
        <v>90</v>
      </c>
      <c r="G199" s="2" t="s">
        <v>1</v>
      </c>
      <c r="H199" t="s">
        <v>665</v>
      </c>
      <c r="I199" s="2" t="s">
        <v>22</v>
      </c>
      <c r="J199" s="5">
        <v>43497</v>
      </c>
      <c r="K199" s="2" t="s">
        <v>4</v>
      </c>
      <c r="M199" t="b">
        <f t="shared" si="3"/>
        <v>1</v>
      </c>
    </row>
    <row r="200" spans="1:13" ht="15.75">
      <c r="A200" s="21" t="s">
        <v>668</v>
      </c>
      <c r="B200" s="21" t="s">
        <v>639</v>
      </c>
      <c r="C200" s="2" t="str">
        <f>CONCATENATE(MID(E200,3,1),".")</f>
        <v>4.</v>
      </c>
      <c r="D200" s="2" t="str">
        <f>MID(E200,1,2)</f>
        <v>32</v>
      </c>
      <c r="E200" s="1" t="s">
        <v>261</v>
      </c>
      <c r="F200" t="s">
        <v>127</v>
      </c>
      <c r="G200" s="2" t="s">
        <v>1</v>
      </c>
      <c r="H200" t="s">
        <v>113</v>
      </c>
      <c r="I200" s="2" t="s">
        <v>22</v>
      </c>
      <c r="J200" s="5">
        <v>43497</v>
      </c>
      <c r="K200" s="2" t="s">
        <v>4</v>
      </c>
      <c r="M200" t="b">
        <f t="shared" si="3"/>
        <v>1</v>
      </c>
    </row>
    <row r="201" spans="1:13" ht="15.75">
      <c r="A201" s="21" t="s">
        <v>657</v>
      </c>
      <c r="B201" s="21" t="s">
        <v>651</v>
      </c>
      <c r="C201" s="2" t="str">
        <f>CONCATENATE(MID(E201,3,1),".")</f>
        <v>4.</v>
      </c>
      <c r="D201" s="2" t="str">
        <f>MID(E201,1,2)</f>
        <v>34</v>
      </c>
      <c r="E201" s="1" t="s">
        <v>271</v>
      </c>
      <c r="F201" t="s">
        <v>84</v>
      </c>
      <c r="G201" s="2" t="s">
        <v>1</v>
      </c>
      <c r="H201" t="s">
        <v>672</v>
      </c>
      <c r="I201" s="2" t="s">
        <v>22</v>
      </c>
      <c r="J201" s="5">
        <v>43497</v>
      </c>
      <c r="K201" s="2" t="s">
        <v>80</v>
      </c>
      <c r="M201" t="b">
        <f t="shared" si="3"/>
        <v>1</v>
      </c>
    </row>
    <row r="202" spans="1:13" ht="15.75">
      <c r="A202" s="21" t="s">
        <v>613</v>
      </c>
      <c r="B202" s="21" t="s">
        <v>616</v>
      </c>
      <c r="C202" s="2" t="str">
        <f>CONCATENATE(MID(E202,3,1),".")</f>
        <v>5.</v>
      </c>
      <c r="D202" s="2" t="str">
        <f>MID(E202,1,2)</f>
        <v>11</v>
      </c>
      <c r="E202" s="1" t="s">
        <v>280</v>
      </c>
      <c r="F202" t="s">
        <v>615</v>
      </c>
      <c r="G202" s="2" t="s">
        <v>1</v>
      </c>
      <c r="H202" t="s">
        <v>49</v>
      </c>
      <c r="I202" s="2" t="s">
        <v>20</v>
      </c>
      <c r="J202" s="5">
        <v>43500</v>
      </c>
      <c r="K202" s="2" t="s">
        <v>4</v>
      </c>
      <c r="M202" t="b">
        <f t="shared" si="3"/>
        <v>1</v>
      </c>
    </row>
    <row r="203" spans="1:13" ht="15.75">
      <c r="A203" s="21" t="s">
        <v>618</v>
      </c>
      <c r="B203" s="21" t="s">
        <v>660</v>
      </c>
      <c r="C203" s="2" t="str">
        <f>CONCATENATE(MID(E203,3,1),".")</f>
        <v>5.</v>
      </c>
      <c r="D203" s="2" t="str">
        <f>MID(E203,1,2)</f>
        <v>12</v>
      </c>
      <c r="E203" s="1" t="s">
        <v>289</v>
      </c>
      <c r="F203" t="s">
        <v>29</v>
      </c>
      <c r="G203" s="2" t="s">
        <v>1</v>
      </c>
      <c r="H203" t="s">
        <v>661</v>
      </c>
      <c r="I203" s="2" t="s">
        <v>20</v>
      </c>
      <c r="J203" s="5">
        <v>43500</v>
      </c>
      <c r="K203" s="2" t="s">
        <v>4</v>
      </c>
      <c r="M203" t="b">
        <f t="shared" si="3"/>
        <v>1</v>
      </c>
    </row>
    <row r="204" spans="1:13" ht="15.75">
      <c r="A204" s="21" t="s">
        <v>616</v>
      </c>
      <c r="B204" s="21" t="s">
        <v>651</v>
      </c>
      <c r="C204" s="2" t="str">
        <f>CONCATENATE(MID(E204,3,1),".")</f>
        <v>5.</v>
      </c>
      <c r="D204" s="2" t="str">
        <f>MID(E204,1,2)</f>
        <v>12</v>
      </c>
      <c r="E204" s="1" t="s">
        <v>288</v>
      </c>
      <c r="F204" t="s">
        <v>31</v>
      </c>
      <c r="G204" s="2" t="s">
        <v>1</v>
      </c>
      <c r="H204" t="s">
        <v>673</v>
      </c>
      <c r="I204" s="2" t="s">
        <v>20</v>
      </c>
      <c r="J204" s="5">
        <v>43500</v>
      </c>
      <c r="K204" s="2" t="s">
        <v>4</v>
      </c>
      <c r="M204" t="b">
        <f t="shared" si="3"/>
        <v>1</v>
      </c>
    </row>
    <row r="205" spans="1:13" ht="15.75">
      <c r="A205" s="21" t="s">
        <v>642</v>
      </c>
      <c r="B205" s="21" t="s">
        <v>630</v>
      </c>
      <c r="C205" s="2" t="str">
        <f>CONCATENATE(MID(E205,3,1),".")</f>
        <v>5.</v>
      </c>
      <c r="D205" s="2" t="str">
        <f>MID(E205,1,2)</f>
        <v>31</v>
      </c>
      <c r="E205" s="1" t="s">
        <v>307</v>
      </c>
      <c r="F205" t="s">
        <v>101</v>
      </c>
      <c r="G205" s="2" t="s">
        <v>1</v>
      </c>
      <c r="H205" t="s">
        <v>126</v>
      </c>
      <c r="I205" s="2" t="s">
        <v>20</v>
      </c>
      <c r="J205" s="5">
        <v>43500</v>
      </c>
      <c r="K205" s="2" t="s">
        <v>9</v>
      </c>
      <c r="M205" t="b">
        <f t="shared" si="3"/>
        <v>1</v>
      </c>
    </row>
    <row r="206" spans="1:13" ht="15.75">
      <c r="A206" s="21" t="s">
        <v>614</v>
      </c>
      <c r="B206" s="21" t="s">
        <v>651</v>
      </c>
      <c r="C206" s="2" t="str">
        <f>CONCATENATE(MID(E206,3,1),".")</f>
        <v>5.</v>
      </c>
      <c r="D206" s="2" t="str">
        <f>MID(E206,1,2)</f>
        <v>31</v>
      </c>
      <c r="E206" s="1" t="s">
        <v>305</v>
      </c>
      <c r="F206" t="s">
        <v>626</v>
      </c>
      <c r="G206" s="2" t="s">
        <v>1</v>
      </c>
      <c r="H206" t="s">
        <v>653</v>
      </c>
      <c r="I206" s="2" t="s">
        <v>20</v>
      </c>
      <c r="J206" s="5">
        <v>43500</v>
      </c>
      <c r="K206" s="2" t="s">
        <v>4</v>
      </c>
      <c r="M206" t="b">
        <f t="shared" si="3"/>
        <v>1</v>
      </c>
    </row>
    <row r="207" spans="1:13" ht="15.75">
      <c r="A207" s="21" t="s">
        <v>623</v>
      </c>
      <c r="B207" s="21" t="s">
        <v>622</v>
      </c>
      <c r="C207" s="2" t="str">
        <f>CONCATENATE(MID(E207,3,1),".")</f>
        <v>5.</v>
      </c>
      <c r="D207" s="2" t="str">
        <f>MID(E207,1,2)</f>
        <v>31</v>
      </c>
      <c r="E207" s="1" t="s">
        <v>304</v>
      </c>
      <c r="F207" t="s">
        <v>106</v>
      </c>
      <c r="G207" s="2" t="s">
        <v>1</v>
      </c>
      <c r="H207" t="s">
        <v>67</v>
      </c>
      <c r="I207" s="2" t="s">
        <v>20</v>
      </c>
      <c r="J207" s="5">
        <v>43500</v>
      </c>
      <c r="K207" s="2" t="s">
        <v>4</v>
      </c>
      <c r="M207" t="b">
        <f t="shared" si="3"/>
        <v>1</v>
      </c>
    </row>
    <row r="208" spans="1:13" ht="15.75">
      <c r="A208" s="21" t="s">
        <v>636</v>
      </c>
      <c r="B208" s="21" t="s">
        <v>657</v>
      </c>
      <c r="C208" s="2" t="str">
        <f>CONCATENATE(MID(E208,3,1),".")</f>
        <v>5.</v>
      </c>
      <c r="D208" s="2" t="str">
        <f>MID(E208,1,2)</f>
        <v>34</v>
      </c>
      <c r="E208" s="1" t="s">
        <v>685</v>
      </c>
      <c r="F208" t="s">
        <v>118</v>
      </c>
      <c r="G208" s="2" t="s">
        <v>1</v>
      </c>
      <c r="H208" t="s">
        <v>84</v>
      </c>
      <c r="I208" s="2" t="s">
        <v>20</v>
      </c>
      <c r="J208" s="5">
        <v>43500</v>
      </c>
      <c r="K208" s="2" t="s">
        <v>9</v>
      </c>
      <c r="M208" t="b">
        <f t="shared" si="3"/>
        <v>1</v>
      </c>
    </row>
    <row r="209" spans="1:13" ht="15.75">
      <c r="A209" s="21" t="s">
        <v>618</v>
      </c>
      <c r="B209" s="21" t="s">
        <v>611</v>
      </c>
      <c r="C209" s="2" t="str">
        <f>CONCATENATE(MID(E209,3,1),".")</f>
        <v>5.</v>
      </c>
      <c r="D209" s="2" t="str">
        <f>MID(E209,1,2)</f>
        <v>01</v>
      </c>
      <c r="E209" s="1" t="s">
        <v>277</v>
      </c>
      <c r="F209" t="s">
        <v>631</v>
      </c>
      <c r="G209" s="2" t="s">
        <v>1</v>
      </c>
      <c r="H209" t="s">
        <v>19</v>
      </c>
      <c r="I209" s="2" t="s">
        <v>8</v>
      </c>
      <c r="J209" s="5">
        <v>43501</v>
      </c>
      <c r="K209" s="2" t="s">
        <v>4</v>
      </c>
      <c r="M209" t="b">
        <f t="shared" si="3"/>
        <v>1</v>
      </c>
    </row>
    <row r="210" spans="1:13" ht="15.75">
      <c r="A210" s="21" t="s">
        <v>636</v>
      </c>
      <c r="B210" s="21" t="s">
        <v>614</v>
      </c>
      <c r="C210" s="2" t="str">
        <f>CONCATENATE(MID(E210,3,1),".")</f>
        <v>5.</v>
      </c>
      <c r="D210" s="2" t="str">
        <f>MID(E210,1,2)</f>
        <v>01</v>
      </c>
      <c r="E210" s="1" t="s">
        <v>279</v>
      </c>
      <c r="F210" t="s">
        <v>17</v>
      </c>
      <c r="G210" s="2" t="s">
        <v>1</v>
      </c>
      <c r="H210" t="s">
        <v>644</v>
      </c>
      <c r="I210" s="2" t="s">
        <v>8</v>
      </c>
      <c r="J210" s="5">
        <v>43501</v>
      </c>
      <c r="K210" s="2" t="s">
        <v>4</v>
      </c>
      <c r="M210" t="b">
        <f t="shared" si="3"/>
        <v>1</v>
      </c>
    </row>
    <row r="211" spans="1:13" ht="15.75">
      <c r="A211" s="21" t="s">
        <v>635</v>
      </c>
      <c r="B211" s="21" t="s">
        <v>632</v>
      </c>
      <c r="C211" s="2" t="str">
        <f>CONCATENATE(MID(E211,3,1),".")</f>
        <v>5.</v>
      </c>
      <c r="D211" s="2" t="str">
        <f>MID(E211,1,2)</f>
        <v>11</v>
      </c>
      <c r="E211" s="1" t="s">
        <v>282</v>
      </c>
      <c r="F211" t="s">
        <v>24</v>
      </c>
      <c r="G211" s="2" t="s">
        <v>1</v>
      </c>
      <c r="H211" t="s">
        <v>633</v>
      </c>
      <c r="I211" s="2" t="s">
        <v>8</v>
      </c>
      <c r="J211" s="5">
        <v>43501</v>
      </c>
      <c r="K211" s="2" t="s">
        <v>9</v>
      </c>
      <c r="M211" t="b">
        <f t="shared" si="3"/>
        <v>1</v>
      </c>
    </row>
    <row r="212" spans="1:13" ht="15.75">
      <c r="A212" s="21" t="s">
        <v>630</v>
      </c>
      <c r="B212" s="21" t="s">
        <v>625</v>
      </c>
      <c r="C212" s="2" t="str">
        <f>CONCATENATE(MID(E212,3,1),".")</f>
        <v>5.</v>
      </c>
      <c r="D212" s="2" t="str">
        <f>MID(E212,1,2)</f>
        <v>11</v>
      </c>
      <c r="E212" s="1" t="s">
        <v>281</v>
      </c>
      <c r="F212" t="s">
        <v>46</v>
      </c>
      <c r="G212" s="2" t="s">
        <v>1</v>
      </c>
      <c r="H212" t="s">
        <v>41</v>
      </c>
      <c r="I212" s="2" t="s">
        <v>8</v>
      </c>
      <c r="J212" s="5">
        <v>43501</v>
      </c>
      <c r="K212" s="2" t="s">
        <v>4</v>
      </c>
      <c r="M212" t="b">
        <f t="shared" si="3"/>
        <v>1</v>
      </c>
    </row>
    <row r="213" spans="1:13" ht="15.75">
      <c r="A213" s="21" t="s">
        <v>623</v>
      </c>
      <c r="B213" s="21" t="s">
        <v>614</v>
      </c>
      <c r="C213" s="2" t="str">
        <f>CONCATENATE(MID(E213,3,1),".")</f>
        <v>5.</v>
      </c>
      <c r="D213" s="2" t="str">
        <f>MID(E213,1,2)</f>
        <v>11</v>
      </c>
      <c r="E213" s="1" t="s">
        <v>284</v>
      </c>
      <c r="F213" t="s">
        <v>2</v>
      </c>
      <c r="G213" s="2" t="s">
        <v>1</v>
      </c>
      <c r="H213" t="s">
        <v>74</v>
      </c>
      <c r="I213" s="2" t="s">
        <v>8</v>
      </c>
      <c r="J213" s="5">
        <v>43501</v>
      </c>
      <c r="K213" s="2" t="s">
        <v>4</v>
      </c>
      <c r="M213" t="b">
        <f t="shared" si="3"/>
        <v>1</v>
      </c>
    </row>
    <row r="214" spans="1:13" ht="15.75">
      <c r="A214" s="21" t="s">
        <v>623</v>
      </c>
      <c r="B214" s="21" t="s">
        <v>645</v>
      </c>
      <c r="C214" s="2" t="str">
        <f>CONCATENATE(MID(E214,3,1),".")</f>
        <v>5.</v>
      </c>
      <c r="D214" s="2" t="str">
        <f>MID(E214,1,2)</f>
        <v>11</v>
      </c>
      <c r="E214" s="1" t="s">
        <v>283</v>
      </c>
      <c r="F214" t="s">
        <v>50</v>
      </c>
      <c r="G214" s="2" t="s">
        <v>1</v>
      </c>
      <c r="H214" t="s">
        <v>646</v>
      </c>
      <c r="I214" s="2" t="s">
        <v>8</v>
      </c>
      <c r="J214" s="5">
        <v>43501</v>
      </c>
      <c r="K214" s="2" t="s">
        <v>4</v>
      </c>
      <c r="M214" t="b">
        <f t="shared" si="3"/>
        <v>1</v>
      </c>
    </row>
    <row r="215" spans="1:13" ht="15.75">
      <c r="A215" s="20" t="s">
        <v>614</v>
      </c>
      <c r="B215" s="20" t="s">
        <v>610</v>
      </c>
      <c r="C215" s="2" t="str">
        <f>CONCATENATE(MID(E215,3,1),".")</f>
        <v>5.</v>
      </c>
      <c r="D215" s="2" t="str">
        <f>MID(E215,1,2)</f>
        <v>12</v>
      </c>
      <c r="E215" s="1" t="s">
        <v>287</v>
      </c>
      <c r="F215" t="s">
        <v>47</v>
      </c>
      <c r="G215" s="2" t="s">
        <v>1</v>
      </c>
      <c r="H215" t="s">
        <v>40</v>
      </c>
      <c r="I215" s="2" t="s">
        <v>8</v>
      </c>
      <c r="J215" s="5">
        <v>43501</v>
      </c>
      <c r="K215" s="2" t="s">
        <v>4</v>
      </c>
      <c r="M215" t="b">
        <f t="shared" si="3"/>
        <v>1</v>
      </c>
    </row>
    <row r="216" spans="1:13" ht="15.75">
      <c r="A216" s="21" t="s">
        <v>635</v>
      </c>
      <c r="B216" s="21" t="s">
        <v>620</v>
      </c>
      <c r="C216" s="2" t="str">
        <f>CONCATENATE(MID(E216,3,1),".")</f>
        <v>5.</v>
      </c>
      <c r="D216" s="2" t="str">
        <f>MID(E216,1,2)</f>
        <v>22</v>
      </c>
      <c r="E216" s="1" t="s">
        <v>300</v>
      </c>
      <c r="F216" t="s">
        <v>53</v>
      </c>
      <c r="G216" s="2" t="s">
        <v>1</v>
      </c>
      <c r="H216" t="s">
        <v>108</v>
      </c>
      <c r="I216" s="2" t="s">
        <v>8</v>
      </c>
      <c r="J216" s="5">
        <v>43501</v>
      </c>
      <c r="K216" s="2" t="s">
        <v>9</v>
      </c>
      <c r="M216" t="b">
        <f t="shared" si="3"/>
        <v>1</v>
      </c>
    </row>
    <row r="217" spans="1:13" ht="15.75">
      <c r="A217" s="21" t="s">
        <v>625</v>
      </c>
      <c r="B217" s="21" t="s">
        <v>624</v>
      </c>
      <c r="C217" s="2" t="str">
        <f>CONCATENATE(MID(E217,3,1),".")</f>
        <v>5.</v>
      </c>
      <c r="D217" s="2" t="str">
        <f>MID(E217,1,2)</f>
        <v>31</v>
      </c>
      <c r="E217" s="1" t="s">
        <v>308</v>
      </c>
      <c r="F217" t="s">
        <v>87</v>
      </c>
      <c r="G217" s="2" t="s">
        <v>1</v>
      </c>
      <c r="H217" t="s">
        <v>168</v>
      </c>
      <c r="I217" s="2" t="s">
        <v>8</v>
      </c>
      <c r="J217" s="5">
        <v>43501</v>
      </c>
      <c r="K217" s="2" t="s">
        <v>9</v>
      </c>
      <c r="M217" t="b">
        <f t="shared" si="3"/>
        <v>1</v>
      </c>
    </row>
    <row r="218" spans="1:13" ht="15.75">
      <c r="A218" s="21" t="s">
        <v>613</v>
      </c>
      <c r="B218" s="21" t="s">
        <v>651</v>
      </c>
      <c r="C218" s="2" t="str">
        <f>CONCATENATE(MID(E218,3,1),".")</f>
        <v>5.</v>
      </c>
      <c r="D218" s="2" t="str">
        <f>MID(E218,1,2)</f>
        <v>32</v>
      </c>
      <c r="E218" s="1" t="s">
        <v>310</v>
      </c>
      <c r="F218" t="s">
        <v>638</v>
      </c>
      <c r="G218" s="2" t="s">
        <v>1</v>
      </c>
      <c r="H218" t="s">
        <v>675</v>
      </c>
      <c r="I218" s="2" t="s">
        <v>8</v>
      </c>
      <c r="J218" s="5">
        <v>43501</v>
      </c>
      <c r="K218" s="2" t="s">
        <v>9</v>
      </c>
      <c r="M218" t="b">
        <f t="shared" si="3"/>
        <v>1</v>
      </c>
    </row>
    <row r="219" spans="1:13" ht="15.75">
      <c r="A219" s="21" t="s">
        <v>639</v>
      </c>
      <c r="B219" s="21" t="s">
        <v>627</v>
      </c>
      <c r="C219" s="2" t="str">
        <f>CONCATENATE(MID(E219,3,1),".")</f>
        <v>5.</v>
      </c>
      <c r="D219" s="2" t="str">
        <f>MID(E219,1,2)</f>
        <v>32</v>
      </c>
      <c r="E219" s="1" t="s">
        <v>312</v>
      </c>
      <c r="F219" t="s">
        <v>113</v>
      </c>
      <c r="G219" s="2" t="s">
        <v>1</v>
      </c>
      <c r="H219" t="s">
        <v>629</v>
      </c>
      <c r="I219" s="2" t="s">
        <v>8</v>
      </c>
      <c r="J219" s="5">
        <v>43501</v>
      </c>
      <c r="K219" s="2" t="s">
        <v>4</v>
      </c>
      <c r="M219" t="b">
        <f t="shared" si="3"/>
        <v>1</v>
      </c>
    </row>
    <row r="220" spans="1:13" ht="15.75">
      <c r="A220" s="21" t="s">
        <v>621</v>
      </c>
      <c r="B220" s="21" t="s">
        <v>645</v>
      </c>
      <c r="C220" s="2" t="str">
        <f>CONCATENATE(MID(E220,3,1),".")</f>
        <v>5.</v>
      </c>
      <c r="D220" s="2" t="str">
        <f>MID(E220,1,2)</f>
        <v>32</v>
      </c>
      <c r="E220" s="1" t="s">
        <v>311</v>
      </c>
      <c r="F220" t="s">
        <v>119</v>
      </c>
      <c r="G220" s="2" t="s">
        <v>1</v>
      </c>
      <c r="H220" t="s">
        <v>667</v>
      </c>
      <c r="I220" s="2" t="s">
        <v>8</v>
      </c>
      <c r="J220" s="5">
        <v>43501</v>
      </c>
      <c r="K220" s="2" t="s">
        <v>4</v>
      </c>
      <c r="M220" t="b">
        <f t="shared" si="3"/>
        <v>1</v>
      </c>
    </row>
    <row r="221" spans="1:13" ht="15.75">
      <c r="A221" s="20" t="s">
        <v>610</v>
      </c>
      <c r="B221" s="20" t="s">
        <v>640</v>
      </c>
      <c r="C221" s="2" t="str">
        <f>CONCATENATE(MID(E221,3,1),".")</f>
        <v>5.</v>
      </c>
      <c r="D221" s="2" t="str">
        <f>MID(E221,1,2)</f>
        <v>33</v>
      </c>
      <c r="E221" s="1" t="s">
        <v>318</v>
      </c>
      <c r="F221" t="s">
        <v>93</v>
      </c>
      <c r="G221" s="2" t="s">
        <v>1</v>
      </c>
      <c r="H221" t="s">
        <v>641</v>
      </c>
      <c r="I221" s="2" t="s">
        <v>8</v>
      </c>
      <c r="J221" s="5">
        <v>43501</v>
      </c>
      <c r="K221" s="2" t="s">
        <v>4</v>
      </c>
      <c r="M221" t="b">
        <f t="shared" si="3"/>
        <v>1</v>
      </c>
    </row>
    <row r="222" spans="1:13" ht="15.75">
      <c r="A222" s="21" t="s">
        <v>634</v>
      </c>
      <c r="B222" s="21" t="s">
        <v>617</v>
      </c>
      <c r="C222" s="2" t="str">
        <f>CONCATENATE(MID(E222,3,1),".")</f>
        <v>5.</v>
      </c>
      <c r="D222" s="2" t="str">
        <f>MID(E222,1,2)</f>
        <v>33</v>
      </c>
      <c r="E222" s="1" t="s">
        <v>314</v>
      </c>
      <c r="F222" t="s">
        <v>123</v>
      </c>
      <c r="G222" s="2" t="s">
        <v>1</v>
      </c>
      <c r="H222" t="s">
        <v>98</v>
      </c>
      <c r="I222" s="2" t="s">
        <v>8</v>
      </c>
      <c r="J222" s="5">
        <v>43501</v>
      </c>
      <c r="K222" s="2" t="s">
        <v>4</v>
      </c>
      <c r="M222" t="b">
        <f t="shared" si="3"/>
        <v>1</v>
      </c>
    </row>
    <row r="223" spans="1:13" ht="15.75">
      <c r="A223" s="21" t="s">
        <v>651</v>
      </c>
      <c r="B223" s="21" t="s">
        <v>630</v>
      </c>
      <c r="C223" s="2" t="str">
        <f>CONCATENATE(MID(E223,3,1),".")</f>
        <v>5.</v>
      </c>
      <c r="D223" s="2" t="str">
        <f>MID(E223,1,2)</f>
        <v>34</v>
      </c>
      <c r="E223" s="1" t="s">
        <v>322</v>
      </c>
      <c r="F223" t="s">
        <v>672</v>
      </c>
      <c r="G223" s="2" t="s">
        <v>1</v>
      </c>
      <c r="H223" t="s">
        <v>96</v>
      </c>
      <c r="I223" s="2" t="s">
        <v>8</v>
      </c>
      <c r="J223" s="5">
        <v>43501</v>
      </c>
      <c r="K223" s="2" t="s">
        <v>9</v>
      </c>
      <c r="M223" t="b">
        <f t="shared" si="3"/>
        <v>1</v>
      </c>
    </row>
    <row r="224" spans="1:13" ht="15.75">
      <c r="A224" s="21" t="s">
        <v>627</v>
      </c>
      <c r="B224" s="21" t="s">
        <v>613</v>
      </c>
      <c r="C224" s="2" t="str">
        <f>CONCATENATE(MID(E224,3,1),".")</f>
        <v>5.</v>
      </c>
      <c r="D224" s="2" t="str">
        <f>MID(E224,1,2)</f>
        <v>34</v>
      </c>
      <c r="E224" s="1" t="s">
        <v>320</v>
      </c>
      <c r="F224" t="s">
        <v>643</v>
      </c>
      <c r="G224" s="2" t="s">
        <v>1</v>
      </c>
      <c r="H224" t="s">
        <v>678</v>
      </c>
      <c r="I224" s="2" t="s">
        <v>8</v>
      </c>
      <c r="J224" s="5">
        <v>43501</v>
      </c>
      <c r="K224" s="2" t="s">
        <v>4</v>
      </c>
      <c r="M224" t="b">
        <f t="shared" si="3"/>
        <v>1</v>
      </c>
    </row>
    <row r="225" spans="1:13" ht="15.75">
      <c r="A225" s="21" t="s">
        <v>625</v>
      </c>
      <c r="B225" s="21" t="s">
        <v>613</v>
      </c>
      <c r="C225" s="2" t="str">
        <f>CONCATENATE(MID(E225,3,1),".")</f>
        <v>5.</v>
      </c>
      <c r="D225" s="2" t="str">
        <f>MID(E225,1,2)</f>
        <v>01</v>
      </c>
      <c r="E225" s="1" t="s">
        <v>686</v>
      </c>
      <c r="F225" t="s">
        <v>14</v>
      </c>
      <c r="G225" s="2" t="s">
        <v>1</v>
      </c>
      <c r="H225" t="s">
        <v>658</v>
      </c>
      <c r="I225" s="2" t="s">
        <v>3</v>
      </c>
      <c r="J225" s="5">
        <v>43502</v>
      </c>
      <c r="K225" s="2" t="s">
        <v>9</v>
      </c>
      <c r="M225" t="b">
        <f t="shared" si="3"/>
        <v>1</v>
      </c>
    </row>
    <row r="226" spans="1:13" ht="15.75">
      <c r="A226" s="20" t="s">
        <v>614</v>
      </c>
      <c r="B226" s="20" t="s">
        <v>610</v>
      </c>
      <c r="C226" s="2" t="str">
        <f>CONCATENATE(MID(E226,3,1),".")</f>
        <v>5.</v>
      </c>
      <c r="D226" s="2" t="str">
        <f>MID(E226,1,2)</f>
        <v>01</v>
      </c>
      <c r="E226" s="1" t="s">
        <v>275</v>
      </c>
      <c r="F226" t="s">
        <v>11</v>
      </c>
      <c r="G226" s="2" t="s">
        <v>1</v>
      </c>
      <c r="H226" t="s">
        <v>612</v>
      </c>
      <c r="I226" s="2" t="s">
        <v>3</v>
      </c>
      <c r="J226" s="5">
        <v>43502</v>
      </c>
      <c r="K226" s="2" t="s">
        <v>4</v>
      </c>
      <c r="M226" t="b">
        <f t="shared" si="3"/>
        <v>1</v>
      </c>
    </row>
    <row r="227" spans="1:13" ht="15.75">
      <c r="A227" s="21" t="s">
        <v>639</v>
      </c>
      <c r="B227" s="21" t="s">
        <v>636</v>
      </c>
      <c r="C227" s="2" t="str">
        <f>CONCATENATE(MID(E227,3,1),".")</f>
        <v>5.</v>
      </c>
      <c r="D227" s="2" t="str">
        <f>MID(E227,1,2)</f>
        <v>12</v>
      </c>
      <c r="E227" s="1" t="s">
        <v>286</v>
      </c>
      <c r="F227" t="s">
        <v>32</v>
      </c>
      <c r="G227" s="2" t="s">
        <v>1</v>
      </c>
      <c r="H227" t="s">
        <v>25</v>
      </c>
      <c r="I227" s="2" t="s">
        <v>3</v>
      </c>
      <c r="J227" s="5">
        <v>43502</v>
      </c>
      <c r="K227" s="2" t="s">
        <v>4</v>
      </c>
      <c r="M227" t="b">
        <f t="shared" si="3"/>
        <v>1</v>
      </c>
    </row>
    <row r="228" spans="1:13" ht="15.75">
      <c r="A228" s="21" t="s">
        <v>618</v>
      </c>
      <c r="B228" s="21" t="s">
        <v>614</v>
      </c>
      <c r="C228" s="2" t="str">
        <f>CONCATENATE(MID(E228,3,1),".")</f>
        <v>5.</v>
      </c>
      <c r="D228" s="2" t="str">
        <f>MID(E228,1,2)</f>
        <v>21</v>
      </c>
      <c r="E228" s="1" t="s">
        <v>293</v>
      </c>
      <c r="F228" t="s">
        <v>648</v>
      </c>
      <c r="G228" s="2" t="s">
        <v>1</v>
      </c>
      <c r="H228" t="s">
        <v>82</v>
      </c>
      <c r="I228" s="2" t="s">
        <v>3</v>
      </c>
      <c r="J228" s="5">
        <v>43502</v>
      </c>
      <c r="K228" s="2" t="s">
        <v>4</v>
      </c>
      <c r="M228" t="b">
        <f t="shared" si="3"/>
        <v>1</v>
      </c>
    </row>
    <row r="229" spans="1:13" ht="15.75">
      <c r="A229" s="21" t="s">
        <v>624</v>
      </c>
      <c r="B229" s="21" t="s">
        <v>616</v>
      </c>
      <c r="C229" s="2" t="str">
        <f>CONCATENATE(MID(E229,3,1),".")</f>
        <v>5.</v>
      </c>
      <c r="D229" s="2" t="str">
        <f>MID(E229,1,2)</f>
        <v>21</v>
      </c>
      <c r="E229" s="1" t="s">
        <v>296</v>
      </c>
      <c r="F229" t="s">
        <v>650</v>
      </c>
      <c r="G229" s="2" t="s">
        <v>1</v>
      </c>
      <c r="H229" t="s">
        <v>55</v>
      </c>
      <c r="I229" s="2" t="s">
        <v>3</v>
      </c>
      <c r="J229" s="5">
        <v>43502</v>
      </c>
      <c r="K229" s="2" t="s">
        <v>9</v>
      </c>
      <c r="M229" t="b">
        <f t="shared" si="3"/>
        <v>1</v>
      </c>
    </row>
    <row r="230" spans="1:13" ht="15.75">
      <c r="A230" s="21" t="s">
        <v>624</v>
      </c>
      <c r="B230" s="21" t="s">
        <v>662</v>
      </c>
      <c r="C230" s="2" t="str">
        <f>CONCATENATE(MID(E230,3,1),".")</f>
        <v>5.</v>
      </c>
      <c r="D230" s="2" t="str">
        <f>MID(E230,1,2)</f>
        <v>21</v>
      </c>
      <c r="E230" s="1" t="s">
        <v>295</v>
      </c>
      <c r="F230" t="s">
        <v>649</v>
      </c>
      <c r="G230" s="2" t="s">
        <v>1</v>
      </c>
      <c r="H230" t="s">
        <v>663</v>
      </c>
      <c r="I230" s="2" t="s">
        <v>3</v>
      </c>
      <c r="J230" s="5">
        <v>43502</v>
      </c>
      <c r="K230" s="2" t="s">
        <v>9</v>
      </c>
      <c r="M230" t="b">
        <f t="shared" si="3"/>
        <v>1</v>
      </c>
    </row>
    <row r="231" spans="1:13" ht="15.75">
      <c r="A231" s="21" t="s">
        <v>611</v>
      </c>
      <c r="B231" s="21" t="s">
        <v>621</v>
      </c>
      <c r="C231" s="2" t="str">
        <f>CONCATENATE(MID(E231,3,1),".")</f>
        <v>5.</v>
      </c>
      <c r="D231" s="2" t="str">
        <f>MID(E231,1,2)</f>
        <v>22</v>
      </c>
      <c r="E231" s="1" t="s">
        <v>298</v>
      </c>
      <c r="F231" t="s">
        <v>79</v>
      </c>
      <c r="G231" s="2" t="s">
        <v>1</v>
      </c>
      <c r="H231" t="s">
        <v>58</v>
      </c>
      <c r="I231" s="2" t="s">
        <v>3</v>
      </c>
      <c r="J231" s="5">
        <v>43502</v>
      </c>
      <c r="K231" s="2" t="s">
        <v>4</v>
      </c>
      <c r="M231" t="b">
        <f t="shared" si="3"/>
        <v>1</v>
      </c>
    </row>
    <row r="232" spans="1:13" ht="15.75">
      <c r="A232" s="21" t="s">
        <v>632</v>
      </c>
      <c r="B232" s="21" t="s">
        <v>634</v>
      </c>
      <c r="C232" s="2" t="str">
        <f>CONCATENATE(MID(E232,3,1),".")</f>
        <v>5.</v>
      </c>
      <c r="D232" s="2" t="str">
        <f>MID(E232,1,2)</f>
        <v>22</v>
      </c>
      <c r="E232" s="1" t="s">
        <v>302</v>
      </c>
      <c r="F232" t="s">
        <v>665</v>
      </c>
      <c r="G232" s="2" t="s">
        <v>1</v>
      </c>
      <c r="H232" t="s">
        <v>72</v>
      </c>
      <c r="I232" s="2" t="s">
        <v>3</v>
      </c>
      <c r="J232" s="5">
        <v>43502</v>
      </c>
      <c r="K232" s="2" t="s">
        <v>4</v>
      </c>
      <c r="M232" t="b">
        <f t="shared" si="3"/>
        <v>1</v>
      </c>
    </row>
    <row r="233" spans="1:13" ht="15.75">
      <c r="A233" s="21" t="s">
        <v>613</v>
      </c>
      <c r="B233" s="21" t="s">
        <v>617</v>
      </c>
      <c r="C233" s="2" t="str">
        <f>CONCATENATE(MID(E233,3,1),".")</f>
        <v>5.</v>
      </c>
      <c r="D233" s="2" t="str">
        <f>MID(E233,1,2)</f>
        <v>31</v>
      </c>
      <c r="E233" s="1" t="s">
        <v>306</v>
      </c>
      <c r="F233" t="s">
        <v>655</v>
      </c>
      <c r="G233" s="2" t="s">
        <v>1</v>
      </c>
      <c r="H233" t="s">
        <v>62</v>
      </c>
      <c r="I233" s="2" t="s">
        <v>3</v>
      </c>
      <c r="J233" s="5">
        <v>43502</v>
      </c>
      <c r="K233" s="2" t="s">
        <v>9</v>
      </c>
      <c r="M233" t="b">
        <f t="shared" si="3"/>
        <v>1</v>
      </c>
    </row>
    <row r="234" spans="1:13" ht="15.75">
      <c r="A234" s="21" t="s">
        <v>639</v>
      </c>
      <c r="B234" s="21" t="s">
        <v>618</v>
      </c>
      <c r="C234" s="2" t="str">
        <f>CONCATENATE(MID(E234,3,1),".")</f>
        <v>5.</v>
      </c>
      <c r="D234" s="2" t="str">
        <f>MID(E234,1,2)</f>
        <v>31</v>
      </c>
      <c r="E234" s="1" t="s">
        <v>687</v>
      </c>
      <c r="F234" t="s">
        <v>88</v>
      </c>
      <c r="G234" s="2" t="s">
        <v>1</v>
      </c>
      <c r="H234" t="s">
        <v>654</v>
      </c>
      <c r="I234" s="2" t="s">
        <v>3</v>
      </c>
      <c r="J234" s="5">
        <v>43502</v>
      </c>
      <c r="K234" s="2" t="s">
        <v>4</v>
      </c>
      <c r="M234" t="b">
        <f t="shared" si="3"/>
        <v>1</v>
      </c>
    </row>
    <row r="235" spans="1:13" ht="15.75">
      <c r="A235" s="21" t="s">
        <v>656</v>
      </c>
      <c r="B235" s="21" t="s">
        <v>642</v>
      </c>
      <c r="C235" s="2" t="str">
        <f>CONCATENATE(MID(E235,3,1),".")</f>
        <v>5.</v>
      </c>
      <c r="D235" s="2" t="str">
        <f>MID(E235,1,2)</f>
        <v>34</v>
      </c>
      <c r="E235" s="1" t="s">
        <v>319</v>
      </c>
      <c r="F235" t="s">
        <v>103</v>
      </c>
      <c r="G235" s="2" t="s">
        <v>1</v>
      </c>
      <c r="H235" t="s">
        <v>85</v>
      </c>
      <c r="I235" s="2" t="s">
        <v>3</v>
      </c>
      <c r="J235" s="5">
        <v>43502</v>
      </c>
      <c r="K235" s="2" t="s">
        <v>9</v>
      </c>
      <c r="M235" t="b">
        <f t="shared" si="3"/>
        <v>1</v>
      </c>
    </row>
    <row r="236" spans="1:13" ht="15.75">
      <c r="A236" s="21" t="s">
        <v>635</v>
      </c>
      <c r="B236" s="21" t="s">
        <v>639</v>
      </c>
      <c r="C236" s="2" t="str">
        <f>CONCATENATE(MID(E236,3,1),".")</f>
        <v>5.</v>
      </c>
      <c r="D236" s="2" t="str">
        <f>MID(E236,1,2)</f>
        <v>01</v>
      </c>
      <c r="E236" s="1" t="s">
        <v>276</v>
      </c>
      <c r="F236" t="s">
        <v>6</v>
      </c>
      <c r="G236" s="2" t="s">
        <v>1</v>
      </c>
      <c r="H236" t="s">
        <v>37</v>
      </c>
      <c r="I236" s="2" t="s">
        <v>12</v>
      </c>
      <c r="J236" s="5">
        <v>43503</v>
      </c>
      <c r="K236" s="2" t="s">
        <v>9</v>
      </c>
      <c r="M236" t="b">
        <f t="shared" si="3"/>
        <v>1</v>
      </c>
    </row>
    <row r="237" spans="1:13" ht="15.75">
      <c r="A237" s="21" t="s">
        <v>636</v>
      </c>
      <c r="B237" s="21" t="s">
        <v>616</v>
      </c>
      <c r="C237" s="2" t="str">
        <f>CONCATENATE(MID(E237,3,1),".")</f>
        <v>5.</v>
      </c>
      <c r="D237" s="2" t="str">
        <f>MID(E237,1,2)</f>
        <v>01</v>
      </c>
      <c r="E237" s="1" t="s">
        <v>278</v>
      </c>
      <c r="F237" t="s">
        <v>16</v>
      </c>
      <c r="G237" s="2" t="s">
        <v>1</v>
      </c>
      <c r="H237" t="s">
        <v>7</v>
      </c>
      <c r="I237" s="2" t="s">
        <v>12</v>
      </c>
      <c r="J237" s="5">
        <v>43503</v>
      </c>
      <c r="K237" s="2" t="s">
        <v>4</v>
      </c>
      <c r="M237" t="b">
        <f t="shared" si="3"/>
        <v>1</v>
      </c>
    </row>
    <row r="238" spans="1:13" ht="15.75">
      <c r="A238" s="21" t="s">
        <v>616</v>
      </c>
      <c r="B238" s="21" t="s">
        <v>634</v>
      </c>
      <c r="C238" s="2" t="str">
        <f>CONCATENATE(MID(E238,3,1),".")</f>
        <v>5.</v>
      </c>
      <c r="D238" s="2" t="str">
        <f>MID(E238,1,2)</f>
        <v>11</v>
      </c>
      <c r="E238" s="1" t="s">
        <v>285</v>
      </c>
      <c r="F238" t="s">
        <v>38</v>
      </c>
      <c r="G238" s="2" t="s">
        <v>1</v>
      </c>
      <c r="H238" t="s">
        <v>27</v>
      </c>
      <c r="I238" s="2" t="s">
        <v>12</v>
      </c>
      <c r="J238" s="5">
        <v>43503</v>
      </c>
      <c r="K238" s="2" t="s">
        <v>4</v>
      </c>
      <c r="M238" t="b">
        <f t="shared" si="3"/>
        <v>1</v>
      </c>
    </row>
    <row r="239" spans="1:13" ht="15.75">
      <c r="A239" s="21" t="s">
        <v>613</v>
      </c>
      <c r="B239" s="21" t="s">
        <v>647</v>
      </c>
      <c r="C239" s="2" t="str">
        <f>CONCATENATE(MID(E239,3,1),".")</f>
        <v>5.</v>
      </c>
      <c r="D239" s="2" t="str">
        <f>MID(E239,1,2)</f>
        <v>12</v>
      </c>
      <c r="E239" s="1" t="s">
        <v>290</v>
      </c>
      <c r="F239" t="s">
        <v>619</v>
      </c>
      <c r="G239" s="2" t="s">
        <v>1</v>
      </c>
      <c r="H239" t="s">
        <v>77</v>
      </c>
      <c r="I239" s="2" t="s">
        <v>12</v>
      </c>
      <c r="J239" s="5">
        <v>43503</v>
      </c>
      <c r="K239" s="2" t="s">
        <v>4</v>
      </c>
      <c r="M239" t="b">
        <f t="shared" si="3"/>
        <v>1</v>
      </c>
    </row>
    <row r="240" spans="1:13" ht="15.75">
      <c r="A240" s="21" t="s">
        <v>617</v>
      </c>
      <c r="B240" s="21" t="s">
        <v>623</v>
      </c>
      <c r="C240" s="2" t="str">
        <f>CONCATENATE(MID(E240,3,1),".")</f>
        <v>5.</v>
      </c>
      <c r="D240" s="2" t="str">
        <f>MID(E240,1,2)</f>
        <v>12</v>
      </c>
      <c r="E240" s="1" t="s">
        <v>291</v>
      </c>
      <c r="F240" t="s">
        <v>44</v>
      </c>
      <c r="G240" s="2" t="s">
        <v>1</v>
      </c>
      <c r="H240" t="s">
        <v>34</v>
      </c>
      <c r="I240" s="2" t="s">
        <v>12</v>
      </c>
      <c r="J240" s="5">
        <v>43503</v>
      </c>
      <c r="K240" s="2" t="s">
        <v>99</v>
      </c>
      <c r="M240" t="b">
        <f t="shared" si="3"/>
        <v>1</v>
      </c>
    </row>
    <row r="241" spans="1:13" ht="15.75">
      <c r="A241" s="21" t="s">
        <v>635</v>
      </c>
      <c r="B241" s="21" t="s">
        <v>636</v>
      </c>
      <c r="C241" s="2" t="str">
        <f>CONCATENATE(MID(E241,3,1),".")</f>
        <v>5.</v>
      </c>
      <c r="D241" s="2" t="str">
        <f>MID(E241,1,2)</f>
        <v>21</v>
      </c>
      <c r="E241" s="1" t="s">
        <v>294</v>
      </c>
      <c r="F241" t="s">
        <v>70</v>
      </c>
      <c r="G241" s="2" t="s">
        <v>1</v>
      </c>
      <c r="H241" t="s">
        <v>68</v>
      </c>
      <c r="I241" s="2" t="s">
        <v>12</v>
      </c>
      <c r="J241" s="5">
        <v>43503</v>
      </c>
      <c r="K241" s="2" t="s">
        <v>9</v>
      </c>
      <c r="M241" t="b">
        <f t="shared" si="3"/>
        <v>1</v>
      </c>
    </row>
    <row r="242" spans="1:13" ht="15.75">
      <c r="A242" s="20" t="s">
        <v>610</v>
      </c>
      <c r="B242" s="20" t="s">
        <v>639</v>
      </c>
      <c r="C242" s="2" t="str">
        <f>CONCATENATE(MID(E242,3,1),".")</f>
        <v>5.</v>
      </c>
      <c r="D242" s="2" t="str">
        <f>MID(E242,1,2)</f>
        <v>21</v>
      </c>
      <c r="E242" s="1" t="s">
        <v>297</v>
      </c>
      <c r="F242" t="s">
        <v>59</v>
      </c>
      <c r="G242" s="2" t="s">
        <v>1</v>
      </c>
      <c r="H242" t="s">
        <v>75</v>
      </c>
      <c r="I242" s="2" t="s">
        <v>12</v>
      </c>
      <c r="J242" s="5">
        <v>43503</v>
      </c>
      <c r="K242" s="2" t="s">
        <v>4</v>
      </c>
      <c r="M242" t="b">
        <f t="shared" si="3"/>
        <v>1</v>
      </c>
    </row>
    <row r="243" spans="1:13" ht="15.75">
      <c r="A243" s="21" t="s">
        <v>634</v>
      </c>
      <c r="B243" s="21" t="s">
        <v>621</v>
      </c>
      <c r="C243" s="2" t="str">
        <f>CONCATENATE(MID(E243,3,1),".")</f>
        <v>5.</v>
      </c>
      <c r="D243" s="2" t="str">
        <f>MID(E243,1,2)</f>
        <v>21</v>
      </c>
      <c r="E243" s="1" t="s">
        <v>292</v>
      </c>
      <c r="F243" t="s">
        <v>64</v>
      </c>
      <c r="G243" s="2" t="s">
        <v>1</v>
      </c>
      <c r="H243" t="s">
        <v>43</v>
      </c>
      <c r="I243" s="2" t="s">
        <v>12</v>
      </c>
      <c r="J243" s="5">
        <v>43503</v>
      </c>
      <c r="K243" s="2" t="s">
        <v>4</v>
      </c>
      <c r="M243" t="b">
        <f t="shared" si="3"/>
        <v>1</v>
      </c>
    </row>
    <row r="244" spans="1:13" ht="15.75">
      <c r="A244" s="21" t="s">
        <v>624</v>
      </c>
      <c r="B244" s="21" t="s">
        <v>627</v>
      </c>
      <c r="C244" s="2" t="str">
        <f>CONCATENATE(MID(E244,3,1),".")</f>
        <v>5.</v>
      </c>
      <c r="D244" s="2" t="str">
        <f>MID(E244,1,2)</f>
        <v>22</v>
      </c>
      <c r="E244" s="1" t="s">
        <v>301</v>
      </c>
      <c r="F244" t="s">
        <v>664</v>
      </c>
      <c r="G244" s="2" t="s">
        <v>1</v>
      </c>
      <c r="H244" t="s">
        <v>637</v>
      </c>
      <c r="I244" s="2" t="s">
        <v>12</v>
      </c>
      <c r="J244" s="5">
        <v>43503</v>
      </c>
      <c r="K244" s="2" t="s">
        <v>4</v>
      </c>
      <c r="M244" t="b">
        <f t="shared" si="3"/>
        <v>1</v>
      </c>
    </row>
    <row r="245" spans="1:13" ht="15.75">
      <c r="A245" s="21" t="s">
        <v>614</v>
      </c>
      <c r="B245" s="21" t="s">
        <v>616</v>
      </c>
      <c r="C245" s="2" t="str">
        <f>CONCATENATE(MID(E245,3,1),".")</f>
        <v>5.</v>
      </c>
      <c r="D245" s="2" t="str">
        <f>MID(E245,1,2)</f>
        <v>22</v>
      </c>
      <c r="E245" s="1" t="s">
        <v>303</v>
      </c>
      <c r="F245" t="s">
        <v>104</v>
      </c>
      <c r="G245" s="2" t="s">
        <v>1</v>
      </c>
      <c r="H245" t="s">
        <v>90</v>
      </c>
      <c r="I245" s="2" t="s">
        <v>12</v>
      </c>
      <c r="J245" s="5">
        <v>43503</v>
      </c>
      <c r="K245" s="2" t="s">
        <v>4</v>
      </c>
      <c r="M245" t="b">
        <f t="shared" si="3"/>
        <v>1</v>
      </c>
    </row>
    <row r="246" spans="1:13" ht="15.75">
      <c r="A246" s="21" t="s">
        <v>632</v>
      </c>
      <c r="B246" s="21" t="s">
        <v>616</v>
      </c>
      <c r="C246" s="2" t="str">
        <f>CONCATENATE(MID(E246,3,1),".")</f>
        <v>5.</v>
      </c>
      <c r="D246" s="2" t="str">
        <f>MID(E246,1,2)</f>
        <v>32</v>
      </c>
      <c r="E246" s="1" t="s">
        <v>309</v>
      </c>
      <c r="F246" t="s">
        <v>669</v>
      </c>
      <c r="G246" s="2" t="s">
        <v>1</v>
      </c>
      <c r="H246" t="s">
        <v>666</v>
      </c>
      <c r="I246" s="2" t="s">
        <v>12</v>
      </c>
      <c r="J246" s="5">
        <v>43503</v>
      </c>
      <c r="K246" s="2" t="s">
        <v>80</v>
      </c>
      <c r="M246" t="b">
        <f t="shared" si="3"/>
        <v>1</v>
      </c>
    </row>
    <row r="247" spans="1:13" ht="15.75">
      <c r="A247" s="21" t="s">
        <v>611</v>
      </c>
      <c r="B247" s="21" t="s">
        <v>635</v>
      </c>
      <c r="C247" s="2" t="str">
        <f>CONCATENATE(MID(E247,3,1),".")</f>
        <v>5.</v>
      </c>
      <c r="D247" s="2" t="str">
        <f>MID(E247,1,2)</f>
        <v>33</v>
      </c>
      <c r="E247" s="1" t="s">
        <v>316</v>
      </c>
      <c r="F247" t="s">
        <v>162</v>
      </c>
      <c r="G247" s="2" t="s">
        <v>1</v>
      </c>
      <c r="H247" t="s">
        <v>124</v>
      </c>
      <c r="I247" s="2" t="s">
        <v>12</v>
      </c>
      <c r="J247" s="5">
        <v>43503</v>
      </c>
      <c r="K247" s="2" t="s">
        <v>4</v>
      </c>
      <c r="M247" t="b">
        <f t="shared" si="3"/>
        <v>1</v>
      </c>
    </row>
    <row r="248" spans="1:13" ht="15.75">
      <c r="A248" s="21" t="s">
        <v>622</v>
      </c>
      <c r="B248" s="21" t="s">
        <v>623</v>
      </c>
      <c r="C248" s="2" t="str">
        <f>CONCATENATE(MID(E248,3,1),".")</f>
        <v>5.</v>
      </c>
      <c r="D248" s="2" t="str">
        <f>MID(E248,1,2)</f>
        <v>33</v>
      </c>
      <c r="E248" s="1" t="s">
        <v>317</v>
      </c>
      <c r="F248" t="s">
        <v>112</v>
      </c>
      <c r="G248" s="2" t="s">
        <v>1</v>
      </c>
      <c r="H248" t="s">
        <v>174</v>
      </c>
      <c r="I248" s="2" t="s">
        <v>12</v>
      </c>
      <c r="J248" s="5">
        <v>43503</v>
      </c>
      <c r="K248" s="2" t="s">
        <v>4</v>
      </c>
      <c r="M248" t="b">
        <f t="shared" si="3"/>
        <v>1</v>
      </c>
    </row>
    <row r="249" spans="1:13" ht="15.75">
      <c r="A249" s="21" t="s">
        <v>630</v>
      </c>
      <c r="B249" s="21" t="s">
        <v>639</v>
      </c>
      <c r="C249" s="2" t="str">
        <f>CONCATENATE(MID(E249,3,1),".")</f>
        <v>5.</v>
      </c>
      <c r="D249" s="2" t="str">
        <f>MID(E249,1,2)</f>
        <v>33</v>
      </c>
      <c r="E249" s="1" t="s">
        <v>315</v>
      </c>
      <c r="F249" t="s">
        <v>115</v>
      </c>
      <c r="G249" s="2" t="s">
        <v>1</v>
      </c>
      <c r="H249" t="s">
        <v>95</v>
      </c>
      <c r="I249" s="2" t="s">
        <v>12</v>
      </c>
      <c r="J249" s="5">
        <v>43503</v>
      </c>
      <c r="K249" s="2" t="s">
        <v>4</v>
      </c>
      <c r="M249" t="b">
        <f t="shared" si="3"/>
        <v>1</v>
      </c>
    </row>
    <row r="250" spans="1:13" ht="15.75">
      <c r="A250" s="21" t="s">
        <v>618</v>
      </c>
      <c r="B250" s="21" t="s">
        <v>635</v>
      </c>
      <c r="C250" s="2" t="str">
        <f>CONCATENATE(MID(E250,3,1),".")</f>
        <v>5.</v>
      </c>
      <c r="D250" s="2" t="str">
        <f>MID(E250,1,2)</f>
        <v>34</v>
      </c>
      <c r="E250" s="1" t="s">
        <v>321</v>
      </c>
      <c r="F250" t="s">
        <v>671</v>
      </c>
      <c r="G250" s="2" t="s">
        <v>1</v>
      </c>
      <c r="H250" t="s">
        <v>91</v>
      </c>
      <c r="I250" s="2" t="s">
        <v>12</v>
      </c>
      <c r="J250" s="5">
        <v>43503</v>
      </c>
      <c r="K250" s="2" t="s">
        <v>4</v>
      </c>
      <c r="M250" t="b">
        <f t="shared" si="3"/>
        <v>1</v>
      </c>
    </row>
    <row r="251" spans="1:13" ht="15.75">
      <c r="A251" s="21" t="s">
        <v>630</v>
      </c>
      <c r="B251" s="21" t="s">
        <v>625</v>
      </c>
      <c r="C251" s="2" t="str">
        <f>CONCATENATE(MID(E251,3,1),".")</f>
        <v>5.</v>
      </c>
      <c r="D251" s="2" t="str">
        <f>MID(E251,1,2)</f>
        <v>22</v>
      </c>
      <c r="E251" s="1" t="s">
        <v>299</v>
      </c>
      <c r="F251" t="s">
        <v>61</v>
      </c>
      <c r="G251" s="2" t="s">
        <v>1</v>
      </c>
      <c r="H251" t="s">
        <v>56</v>
      </c>
      <c r="I251" s="2" t="s">
        <v>22</v>
      </c>
      <c r="J251" s="5">
        <v>43504</v>
      </c>
      <c r="K251" s="2" t="s">
        <v>4</v>
      </c>
      <c r="M251" t="b">
        <f t="shared" si="3"/>
        <v>1</v>
      </c>
    </row>
    <row r="252" spans="1:13" ht="15.75">
      <c r="A252" s="21" t="s">
        <v>616</v>
      </c>
      <c r="B252" s="21" t="s">
        <v>636</v>
      </c>
      <c r="C252" s="2" t="str">
        <f>CONCATENATE(MID(E252,3,1),".")</f>
        <v>6.</v>
      </c>
      <c r="D252" s="2" t="str">
        <f>MID(E252,1,2)</f>
        <v>01</v>
      </c>
      <c r="E252" s="1" t="s">
        <v>324</v>
      </c>
      <c r="F252" t="s">
        <v>7</v>
      </c>
      <c r="G252" s="2" t="s">
        <v>1</v>
      </c>
      <c r="H252" t="s">
        <v>17</v>
      </c>
      <c r="I252" s="2" t="s">
        <v>20</v>
      </c>
      <c r="J252" s="5">
        <v>43507</v>
      </c>
      <c r="K252" s="2" t="s">
        <v>4</v>
      </c>
      <c r="M252" t="b">
        <f t="shared" si="3"/>
        <v>1</v>
      </c>
    </row>
    <row r="253" spans="1:13" ht="15.75">
      <c r="A253" s="20" t="s">
        <v>610</v>
      </c>
      <c r="B253" s="20" t="s">
        <v>635</v>
      </c>
      <c r="C253" s="2" t="str">
        <f>CONCATENATE(MID(E253,3,1),".")</f>
        <v>6.</v>
      </c>
      <c r="D253" s="2" t="str">
        <f>MID(E253,1,2)</f>
        <v>01</v>
      </c>
      <c r="E253" s="1" t="s">
        <v>327</v>
      </c>
      <c r="F253" t="s">
        <v>612</v>
      </c>
      <c r="G253" s="2" t="s">
        <v>1</v>
      </c>
      <c r="H253" t="s">
        <v>6</v>
      </c>
      <c r="I253" s="2" t="s">
        <v>20</v>
      </c>
      <c r="J253" s="5">
        <v>43507</v>
      </c>
      <c r="K253" s="2" t="s">
        <v>4</v>
      </c>
      <c r="M253" t="b">
        <f t="shared" si="3"/>
        <v>1</v>
      </c>
    </row>
    <row r="254" spans="1:13" ht="15.75">
      <c r="A254" s="21" t="s">
        <v>613</v>
      </c>
      <c r="B254" s="21" t="s">
        <v>630</v>
      </c>
      <c r="C254" s="2" t="str">
        <f>CONCATENATE(MID(E254,3,1),".")</f>
        <v>6.</v>
      </c>
      <c r="D254" s="2" t="str">
        <f>MID(E254,1,2)</f>
        <v>11</v>
      </c>
      <c r="E254" s="1" t="s">
        <v>333</v>
      </c>
      <c r="F254" t="s">
        <v>615</v>
      </c>
      <c r="G254" s="2" t="s">
        <v>1</v>
      </c>
      <c r="H254" t="s">
        <v>46</v>
      </c>
      <c r="I254" s="2" t="s">
        <v>20</v>
      </c>
      <c r="J254" s="5">
        <v>43507</v>
      </c>
      <c r="K254" s="2" t="s">
        <v>4</v>
      </c>
      <c r="M254" t="b">
        <f t="shared" si="3"/>
        <v>1</v>
      </c>
    </row>
    <row r="255" spans="1:13" ht="15.75">
      <c r="A255" s="21" t="s">
        <v>647</v>
      </c>
      <c r="B255" s="21" t="s">
        <v>617</v>
      </c>
      <c r="C255" s="2" t="str">
        <f>CONCATENATE(MID(E255,3,1),".")</f>
        <v>6.</v>
      </c>
      <c r="D255" s="2" t="str">
        <f>MID(E255,1,2)</f>
        <v>12</v>
      </c>
      <c r="E255" s="1" t="s">
        <v>335</v>
      </c>
      <c r="F255" t="s">
        <v>77</v>
      </c>
      <c r="G255" s="2" t="s">
        <v>1</v>
      </c>
      <c r="H255" t="s">
        <v>44</v>
      </c>
      <c r="I255" s="2" t="s">
        <v>20</v>
      </c>
      <c r="J255" s="5">
        <v>43507</v>
      </c>
      <c r="K255" s="2" t="s">
        <v>4</v>
      </c>
      <c r="M255" t="b">
        <f t="shared" si="3"/>
        <v>1</v>
      </c>
    </row>
    <row r="256" spans="1:13" ht="15.75">
      <c r="A256" s="21" t="s">
        <v>660</v>
      </c>
      <c r="B256" s="21" t="s">
        <v>613</v>
      </c>
      <c r="C256" s="2" t="str">
        <f>CONCATENATE(MID(E256,3,1),".")</f>
        <v>6.</v>
      </c>
      <c r="D256" s="2" t="str">
        <f>MID(E256,1,2)</f>
        <v>12</v>
      </c>
      <c r="E256" s="1" t="s">
        <v>336</v>
      </c>
      <c r="F256" t="s">
        <v>661</v>
      </c>
      <c r="G256" s="2" t="s">
        <v>1</v>
      </c>
      <c r="H256" t="s">
        <v>619</v>
      </c>
      <c r="I256" s="2" t="s">
        <v>20</v>
      </c>
      <c r="J256" s="5">
        <v>43507</v>
      </c>
      <c r="K256" s="2" t="s">
        <v>9</v>
      </c>
      <c r="M256" t="b">
        <f t="shared" si="3"/>
        <v>1</v>
      </c>
    </row>
    <row r="257" spans="1:13" ht="15.75">
      <c r="A257" s="21" t="s">
        <v>620</v>
      </c>
      <c r="B257" s="21" t="s">
        <v>624</v>
      </c>
      <c r="C257" s="2" t="str">
        <f>CONCATENATE(MID(E257,3,1),".")</f>
        <v>6.</v>
      </c>
      <c r="D257" s="2" t="str">
        <f>MID(E257,1,2)</f>
        <v>22</v>
      </c>
      <c r="E257" s="1" t="s">
        <v>349</v>
      </c>
      <c r="F257" t="s">
        <v>108</v>
      </c>
      <c r="G257" s="2" t="s">
        <v>1</v>
      </c>
      <c r="H257" t="s">
        <v>664</v>
      </c>
      <c r="I257" s="2" t="s">
        <v>20</v>
      </c>
      <c r="J257" s="5">
        <v>43507</v>
      </c>
      <c r="K257" s="2" t="s">
        <v>80</v>
      </c>
      <c r="M257" t="b">
        <f t="shared" si="3"/>
        <v>1</v>
      </c>
    </row>
    <row r="258" spans="1:13" ht="15.75">
      <c r="A258" s="21" t="s">
        <v>622</v>
      </c>
      <c r="B258" s="21" t="s">
        <v>614</v>
      </c>
      <c r="C258" s="2" t="str">
        <f>CONCATENATE(MID(E258,3,1),".")</f>
        <v>6.</v>
      </c>
      <c r="D258" s="2" t="str">
        <f>MID(E258,1,2)</f>
        <v>31</v>
      </c>
      <c r="E258" s="1" t="s">
        <v>355</v>
      </c>
      <c r="F258" t="s">
        <v>67</v>
      </c>
      <c r="G258" s="2" t="s">
        <v>1</v>
      </c>
      <c r="H258" t="s">
        <v>626</v>
      </c>
      <c r="I258" s="2" t="s">
        <v>20</v>
      </c>
      <c r="J258" s="5">
        <v>43507</v>
      </c>
      <c r="K258" s="2" t="s">
        <v>4</v>
      </c>
      <c r="M258" t="b">
        <f aca="true" t="shared" si="4" ref="M258:M321">OR(IF(utkodd&lt;&gt;" ",OR(MID(utkodd,1,5)=A258,MID(utkodd,1,5)=B258),),IF(udruz&lt;&gt;" ",OR(udruz=$H258,udruz=$F258),),AND(utkodd=" ",udruz=" "))</f>
        <v>1</v>
      </c>
    </row>
    <row r="259" spans="1:13" ht="15.75">
      <c r="A259" s="20" t="s">
        <v>623</v>
      </c>
      <c r="B259" s="20" t="s">
        <v>610</v>
      </c>
      <c r="C259" s="2" t="str">
        <f>CONCATENATE(MID(E259,3,1),".")</f>
        <v>6.</v>
      </c>
      <c r="D259" s="2" t="str">
        <f>MID(E259,1,2)</f>
        <v>33</v>
      </c>
      <c r="E259" s="1" t="s">
        <v>362</v>
      </c>
      <c r="F259" t="s">
        <v>174</v>
      </c>
      <c r="G259" s="2" t="s">
        <v>1</v>
      </c>
      <c r="H259" t="s">
        <v>93</v>
      </c>
      <c r="I259" s="2" t="s">
        <v>20</v>
      </c>
      <c r="J259" s="5">
        <v>43507</v>
      </c>
      <c r="K259" s="2" t="s">
        <v>4</v>
      </c>
      <c r="M259" t="b">
        <f t="shared" si="4"/>
        <v>1</v>
      </c>
    </row>
    <row r="260" spans="1:13" ht="15.75">
      <c r="A260" s="21" t="s">
        <v>624</v>
      </c>
      <c r="B260" s="21" t="s">
        <v>656</v>
      </c>
      <c r="C260" s="2" t="str">
        <f>CONCATENATE(MID(E260,3,1),".")</f>
        <v>6.</v>
      </c>
      <c r="D260" s="2" t="str">
        <f>MID(E260,1,2)</f>
        <v>34</v>
      </c>
      <c r="E260" s="1" t="s">
        <v>688</v>
      </c>
      <c r="F260" t="s">
        <v>121</v>
      </c>
      <c r="G260" s="2" t="s">
        <v>1</v>
      </c>
      <c r="H260" t="s">
        <v>103</v>
      </c>
      <c r="I260" s="2" t="s">
        <v>20</v>
      </c>
      <c r="J260" s="5">
        <v>43507</v>
      </c>
      <c r="K260" s="2" t="s">
        <v>9</v>
      </c>
      <c r="M260" t="b">
        <f t="shared" si="4"/>
        <v>1</v>
      </c>
    </row>
    <row r="261" spans="1:13" ht="15.75">
      <c r="A261" s="21" t="s">
        <v>632</v>
      </c>
      <c r="B261" s="21" t="s">
        <v>623</v>
      </c>
      <c r="C261" s="2" t="str">
        <f>CONCATENATE(MID(E261,3,1),".")</f>
        <v>6.</v>
      </c>
      <c r="D261" s="2" t="str">
        <f>MID(E261,1,2)</f>
        <v>11</v>
      </c>
      <c r="E261" s="1" t="s">
        <v>331</v>
      </c>
      <c r="F261" t="s">
        <v>633</v>
      </c>
      <c r="G261" s="2" t="s">
        <v>1</v>
      </c>
      <c r="H261" t="s">
        <v>50</v>
      </c>
      <c r="I261" s="2" t="s">
        <v>8</v>
      </c>
      <c r="J261" s="5">
        <v>43508</v>
      </c>
      <c r="K261" s="2" t="s">
        <v>4</v>
      </c>
      <c r="M261" t="b">
        <f t="shared" si="4"/>
        <v>1</v>
      </c>
    </row>
    <row r="262" spans="1:13" ht="15.75">
      <c r="A262" s="21" t="s">
        <v>616</v>
      </c>
      <c r="B262" s="21" t="s">
        <v>634</v>
      </c>
      <c r="C262" s="2" t="str">
        <f>CONCATENATE(MID(E262,3,1),".")</f>
        <v>6.</v>
      </c>
      <c r="D262" s="2" t="str">
        <f>MID(E262,1,2)</f>
        <v>11</v>
      </c>
      <c r="E262" s="1" t="s">
        <v>328</v>
      </c>
      <c r="F262" t="s">
        <v>49</v>
      </c>
      <c r="G262" s="2" t="s">
        <v>1</v>
      </c>
      <c r="H262" t="s">
        <v>27</v>
      </c>
      <c r="I262" s="2" t="s">
        <v>8</v>
      </c>
      <c r="J262" s="5">
        <v>43508</v>
      </c>
      <c r="K262" s="2" t="s">
        <v>4</v>
      </c>
      <c r="M262" t="b">
        <f t="shared" si="4"/>
        <v>1</v>
      </c>
    </row>
    <row r="263" spans="1:13" ht="15.75">
      <c r="A263" s="21" t="s">
        <v>614</v>
      </c>
      <c r="B263" s="21" t="s">
        <v>616</v>
      </c>
      <c r="C263" s="2" t="str">
        <f>CONCATENATE(MID(E263,3,1),".")</f>
        <v>6.</v>
      </c>
      <c r="D263" s="2" t="str">
        <f>MID(E263,1,2)</f>
        <v>11</v>
      </c>
      <c r="E263" s="1" t="s">
        <v>329</v>
      </c>
      <c r="F263" t="s">
        <v>74</v>
      </c>
      <c r="G263" s="2" t="s">
        <v>1</v>
      </c>
      <c r="H263" t="s">
        <v>38</v>
      </c>
      <c r="I263" s="2" t="s">
        <v>8</v>
      </c>
      <c r="J263" s="5">
        <v>43508</v>
      </c>
      <c r="K263" s="2" t="s">
        <v>4</v>
      </c>
      <c r="M263" t="b">
        <f t="shared" si="4"/>
        <v>1</v>
      </c>
    </row>
    <row r="264" spans="1:13" ht="15.75">
      <c r="A264" s="21" t="s">
        <v>636</v>
      </c>
      <c r="B264" s="21" t="s">
        <v>624</v>
      </c>
      <c r="C264" s="2" t="str">
        <f>CONCATENATE(MID(E264,3,1),".")</f>
        <v>6.</v>
      </c>
      <c r="D264" s="2" t="str">
        <f>MID(E264,1,2)</f>
        <v>21</v>
      </c>
      <c r="E264" s="1" t="s">
        <v>343</v>
      </c>
      <c r="F264" t="s">
        <v>68</v>
      </c>
      <c r="G264" s="2" t="s">
        <v>1</v>
      </c>
      <c r="H264" t="s">
        <v>649</v>
      </c>
      <c r="I264" s="2" t="s">
        <v>8</v>
      </c>
      <c r="J264" s="5">
        <v>43508</v>
      </c>
      <c r="K264" s="2" t="s">
        <v>9</v>
      </c>
      <c r="M264" t="b">
        <f t="shared" si="4"/>
        <v>1</v>
      </c>
    </row>
    <row r="265" spans="1:13" ht="15.75">
      <c r="A265" s="21" t="s">
        <v>621</v>
      </c>
      <c r="B265" s="21" t="s">
        <v>616</v>
      </c>
      <c r="C265" s="2" t="str">
        <f>CONCATENATE(MID(E265,3,1),".")</f>
        <v>6.</v>
      </c>
      <c r="D265" s="2" t="str">
        <f>MID(E265,1,2)</f>
        <v>22</v>
      </c>
      <c r="E265" s="1" t="s">
        <v>346</v>
      </c>
      <c r="F265" t="s">
        <v>58</v>
      </c>
      <c r="G265" s="2" t="s">
        <v>1</v>
      </c>
      <c r="H265" t="s">
        <v>90</v>
      </c>
      <c r="I265" s="2" t="s">
        <v>8</v>
      </c>
      <c r="J265" s="5">
        <v>43508</v>
      </c>
      <c r="K265" s="2" t="s">
        <v>4</v>
      </c>
      <c r="M265" t="b">
        <f t="shared" si="4"/>
        <v>1</v>
      </c>
    </row>
    <row r="266" spans="1:13" ht="15.75">
      <c r="A266" s="21" t="s">
        <v>627</v>
      </c>
      <c r="B266" s="21" t="s">
        <v>632</v>
      </c>
      <c r="C266" s="2" t="str">
        <f>CONCATENATE(MID(E266,3,1),".")</f>
        <v>6.</v>
      </c>
      <c r="D266" s="2" t="str">
        <f>MID(E266,1,2)</f>
        <v>22</v>
      </c>
      <c r="E266" s="1" t="s">
        <v>348</v>
      </c>
      <c r="F266" t="s">
        <v>637</v>
      </c>
      <c r="G266" s="2" t="s">
        <v>1</v>
      </c>
      <c r="H266" t="s">
        <v>665</v>
      </c>
      <c r="I266" s="2" t="s">
        <v>8</v>
      </c>
      <c r="J266" s="5">
        <v>43508</v>
      </c>
      <c r="K266" s="2" t="s">
        <v>4</v>
      </c>
      <c r="M266" t="b">
        <f t="shared" si="4"/>
        <v>1</v>
      </c>
    </row>
    <row r="267" spans="1:13" ht="15.75">
      <c r="A267" s="21" t="s">
        <v>625</v>
      </c>
      <c r="B267" s="21" t="s">
        <v>635</v>
      </c>
      <c r="C267" s="2" t="str">
        <f>CONCATENATE(MID(E267,3,1),".")</f>
        <v>6.</v>
      </c>
      <c r="D267" s="2" t="str">
        <f>MID(E267,1,2)</f>
        <v>22</v>
      </c>
      <c r="E267" s="1" t="s">
        <v>350</v>
      </c>
      <c r="F267" t="s">
        <v>56</v>
      </c>
      <c r="G267" s="2" t="s">
        <v>1</v>
      </c>
      <c r="H267" t="s">
        <v>53</v>
      </c>
      <c r="I267" s="2" t="s">
        <v>8</v>
      </c>
      <c r="J267" s="5">
        <v>43508</v>
      </c>
      <c r="K267" s="2" t="s">
        <v>9</v>
      </c>
      <c r="M267" t="b">
        <f t="shared" si="4"/>
        <v>1</v>
      </c>
    </row>
    <row r="268" spans="1:13" ht="15.75">
      <c r="A268" s="21" t="s">
        <v>634</v>
      </c>
      <c r="B268" s="21" t="s">
        <v>614</v>
      </c>
      <c r="C268" s="2" t="str">
        <f>CONCATENATE(MID(E268,3,1),".")</f>
        <v>6.</v>
      </c>
      <c r="D268" s="2" t="str">
        <f>MID(E268,1,2)</f>
        <v>22</v>
      </c>
      <c r="E268" s="1" t="s">
        <v>347</v>
      </c>
      <c r="F268" t="s">
        <v>72</v>
      </c>
      <c r="G268" s="2" t="s">
        <v>1</v>
      </c>
      <c r="H268" t="s">
        <v>104</v>
      </c>
      <c r="I268" s="2" t="s">
        <v>8</v>
      </c>
      <c r="J268" s="5">
        <v>43508</v>
      </c>
      <c r="K268" s="2" t="s">
        <v>4</v>
      </c>
      <c r="M268" t="b">
        <f t="shared" si="4"/>
        <v>1</v>
      </c>
    </row>
    <row r="269" spans="1:13" ht="15.75">
      <c r="A269" s="21" t="s">
        <v>618</v>
      </c>
      <c r="B269" s="21" t="s">
        <v>624</v>
      </c>
      <c r="C269" s="2" t="str">
        <f>CONCATENATE(MID(E269,3,1),".")</f>
        <v>6.</v>
      </c>
      <c r="D269" s="2" t="str">
        <f>MID(E269,1,2)</f>
        <v>31</v>
      </c>
      <c r="E269" s="1" t="s">
        <v>689</v>
      </c>
      <c r="F269" t="s">
        <v>654</v>
      </c>
      <c r="G269" s="2" t="s">
        <v>1</v>
      </c>
      <c r="H269" t="s">
        <v>168</v>
      </c>
      <c r="I269" s="2" t="s">
        <v>8</v>
      </c>
      <c r="J269" s="5">
        <v>43508</v>
      </c>
      <c r="K269" s="2" t="s">
        <v>4</v>
      </c>
      <c r="M269" t="b">
        <f t="shared" si="4"/>
        <v>1</v>
      </c>
    </row>
    <row r="270" spans="1:13" ht="15.75">
      <c r="A270" s="21" t="s">
        <v>617</v>
      </c>
      <c r="B270" s="21" t="s">
        <v>642</v>
      </c>
      <c r="C270" s="2" t="str">
        <f>CONCATENATE(MID(E270,3,1),".")</f>
        <v>6.</v>
      </c>
      <c r="D270" s="2" t="str">
        <f>MID(E270,1,2)</f>
        <v>31</v>
      </c>
      <c r="E270" s="1" t="s">
        <v>353</v>
      </c>
      <c r="F270" t="s">
        <v>62</v>
      </c>
      <c r="G270" s="2" t="s">
        <v>1</v>
      </c>
      <c r="H270" t="s">
        <v>101</v>
      </c>
      <c r="I270" s="2" t="s">
        <v>8</v>
      </c>
      <c r="J270" s="5">
        <v>43508</v>
      </c>
      <c r="K270" s="2" t="s">
        <v>99</v>
      </c>
      <c r="M270" t="b">
        <f t="shared" si="4"/>
        <v>1</v>
      </c>
    </row>
    <row r="271" spans="1:13" ht="15.75">
      <c r="A271" s="21" t="s">
        <v>651</v>
      </c>
      <c r="B271" s="21" t="s">
        <v>621</v>
      </c>
      <c r="C271" s="2" t="str">
        <f>CONCATENATE(MID(E271,3,1),".")</f>
        <v>6.</v>
      </c>
      <c r="D271" s="2" t="str">
        <f>MID(E271,1,2)</f>
        <v>32</v>
      </c>
      <c r="E271" s="1" t="s">
        <v>359</v>
      </c>
      <c r="F271" t="s">
        <v>675</v>
      </c>
      <c r="G271" s="2" t="s">
        <v>1</v>
      </c>
      <c r="H271" t="s">
        <v>119</v>
      </c>
      <c r="I271" s="2" t="s">
        <v>8</v>
      </c>
      <c r="J271" s="5">
        <v>43508</v>
      </c>
      <c r="K271" s="2" t="s">
        <v>9</v>
      </c>
      <c r="M271" t="b">
        <f t="shared" si="4"/>
        <v>1</v>
      </c>
    </row>
    <row r="272" spans="1:13" ht="15.75">
      <c r="A272" s="21" t="s">
        <v>635</v>
      </c>
      <c r="B272" s="21" t="s">
        <v>622</v>
      </c>
      <c r="C272" s="2" t="str">
        <f>CONCATENATE(MID(E272,3,1),".")</f>
        <v>6.</v>
      </c>
      <c r="D272" s="2" t="str">
        <f>MID(E272,1,2)</f>
        <v>33</v>
      </c>
      <c r="E272" s="1" t="s">
        <v>363</v>
      </c>
      <c r="F272" t="s">
        <v>124</v>
      </c>
      <c r="G272" s="2" t="s">
        <v>1</v>
      </c>
      <c r="H272" t="s">
        <v>112</v>
      </c>
      <c r="I272" s="2" t="s">
        <v>8</v>
      </c>
      <c r="J272" s="5">
        <v>43508</v>
      </c>
      <c r="K272" s="2" t="s">
        <v>9</v>
      </c>
      <c r="M272" t="b">
        <f t="shared" si="4"/>
        <v>1</v>
      </c>
    </row>
    <row r="273" spans="1:13" ht="15.75">
      <c r="A273" s="21" t="s">
        <v>642</v>
      </c>
      <c r="B273" s="21" t="s">
        <v>627</v>
      </c>
      <c r="C273" s="2" t="str">
        <f>CONCATENATE(MID(E273,3,1),".")</f>
        <v>6.</v>
      </c>
      <c r="D273" s="2" t="str">
        <f>MID(E273,1,2)</f>
        <v>34</v>
      </c>
      <c r="E273" s="1" t="s">
        <v>370</v>
      </c>
      <c r="F273" t="s">
        <v>85</v>
      </c>
      <c r="G273" s="2" t="s">
        <v>1</v>
      </c>
      <c r="H273" t="s">
        <v>643</v>
      </c>
      <c r="I273" s="2" t="s">
        <v>8</v>
      </c>
      <c r="J273" s="5">
        <v>43508</v>
      </c>
      <c r="K273" s="2" t="s">
        <v>9</v>
      </c>
      <c r="M273" t="b">
        <f t="shared" si="4"/>
        <v>1</v>
      </c>
    </row>
    <row r="274" spans="1:13" ht="15.75">
      <c r="A274" s="21" t="s">
        <v>630</v>
      </c>
      <c r="B274" s="21" t="s">
        <v>636</v>
      </c>
      <c r="C274" s="2" t="str">
        <f>CONCATENATE(MID(E274,3,1),".")</f>
        <v>6.</v>
      </c>
      <c r="D274" s="2" t="str">
        <f>MID(E274,1,2)</f>
        <v>34</v>
      </c>
      <c r="E274" s="1" t="s">
        <v>367</v>
      </c>
      <c r="F274" t="s">
        <v>96</v>
      </c>
      <c r="G274" s="2" t="s">
        <v>1</v>
      </c>
      <c r="H274" t="s">
        <v>118</v>
      </c>
      <c r="I274" s="2" t="s">
        <v>8</v>
      </c>
      <c r="J274" s="5">
        <v>43508</v>
      </c>
      <c r="K274" s="2" t="s">
        <v>4</v>
      </c>
      <c r="M274" t="b">
        <f t="shared" si="4"/>
        <v>1</v>
      </c>
    </row>
    <row r="275" spans="1:13" ht="15.75">
      <c r="A275" s="21" t="s">
        <v>614</v>
      </c>
      <c r="B275" s="21" t="s">
        <v>625</v>
      </c>
      <c r="C275" s="2" t="str">
        <f>CONCATENATE(MID(E275,3,1),".")</f>
        <v>6.</v>
      </c>
      <c r="D275" s="2" t="str">
        <f>MID(E275,1,2)</f>
        <v>01</v>
      </c>
      <c r="E275" s="1" t="s">
        <v>323</v>
      </c>
      <c r="F275" t="s">
        <v>644</v>
      </c>
      <c r="G275" s="2" t="s">
        <v>1</v>
      </c>
      <c r="H275" t="s">
        <v>14</v>
      </c>
      <c r="I275" s="2" t="s">
        <v>3</v>
      </c>
      <c r="J275" s="5">
        <v>43509</v>
      </c>
      <c r="K275" s="2" t="s">
        <v>4</v>
      </c>
      <c r="M275" t="b">
        <f t="shared" si="4"/>
        <v>1</v>
      </c>
    </row>
    <row r="276" spans="1:13" ht="15.75">
      <c r="A276" s="21" t="s">
        <v>623</v>
      </c>
      <c r="B276" s="21" t="s">
        <v>614</v>
      </c>
      <c r="C276" s="2" t="str">
        <f>CONCATENATE(MID(E276,3,1),".")</f>
        <v>6.</v>
      </c>
      <c r="D276" s="2" t="str">
        <f>MID(E276,1,2)</f>
        <v>01</v>
      </c>
      <c r="E276" s="1" t="s">
        <v>690</v>
      </c>
      <c r="F276" t="s">
        <v>0</v>
      </c>
      <c r="G276" s="2" t="s">
        <v>1</v>
      </c>
      <c r="H276" t="s">
        <v>11</v>
      </c>
      <c r="I276" s="2" t="s">
        <v>3</v>
      </c>
      <c r="J276" s="5">
        <v>43509</v>
      </c>
      <c r="K276" s="2" t="s">
        <v>4</v>
      </c>
      <c r="M276" t="b">
        <f t="shared" si="4"/>
        <v>1</v>
      </c>
    </row>
    <row r="277" spans="1:13" ht="15.75">
      <c r="A277" s="21" t="s">
        <v>625</v>
      </c>
      <c r="B277" s="21" t="s">
        <v>635</v>
      </c>
      <c r="C277" s="2" t="str">
        <f>CONCATENATE(MID(E277,3,1),".")</f>
        <v>6.</v>
      </c>
      <c r="D277" s="2" t="str">
        <f>MID(E277,1,2)</f>
        <v>11</v>
      </c>
      <c r="E277" s="1" t="s">
        <v>332</v>
      </c>
      <c r="F277" t="s">
        <v>41</v>
      </c>
      <c r="G277" s="2" t="s">
        <v>1</v>
      </c>
      <c r="H277" t="s">
        <v>24</v>
      </c>
      <c r="I277" s="2" t="s">
        <v>3</v>
      </c>
      <c r="J277" s="5">
        <v>43509</v>
      </c>
      <c r="K277" s="2" t="s">
        <v>9</v>
      </c>
      <c r="M277" t="b">
        <f t="shared" si="4"/>
        <v>1</v>
      </c>
    </row>
    <row r="278" spans="1:13" ht="15.75">
      <c r="A278" s="21" t="s">
        <v>639</v>
      </c>
      <c r="B278" s="21" t="s">
        <v>614</v>
      </c>
      <c r="C278" s="2" t="str">
        <f>CONCATENATE(MID(E278,3,1),".")</f>
        <v>6.</v>
      </c>
      <c r="D278" s="2" t="str">
        <f>MID(E278,1,2)</f>
        <v>12</v>
      </c>
      <c r="E278" s="1" t="s">
        <v>339</v>
      </c>
      <c r="F278" t="s">
        <v>32</v>
      </c>
      <c r="G278" s="2" t="s">
        <v>1</v>
      </c>
      <c r="H278" t="s">
        <v>47</v>
      </c>
      <c r="I278" s="2" t="s">
        <v>3</v>
      </c>
      <c r="J278" s="5">
        <v>43509</v>
      </c>
      <c r="K278" s="2" t="s">
        <v>4</v>
      </c>
      <c r="M278" t="b">
        <f t="shared" si="4"/>
        <v>1</v>
      </c>
    </row>
    <row r="279" spans="1:13" ht="15.75">
      <c r="A279" s="21" t="s">
        <v>662</v>
      </c>
      <c r="B279" s="21" t="s">
        <v>624</v>
      </c>
      <c r="C279" s="2" t="str">
        <f>CONCATENATE(MID(E279,3,1),".")</f>
        <v>6.</v>
      </c>
      <c r="D279" s="2" t="str">
        <f>MID(E279,1,2)</f>
        <v>21</v>
      </c>
      <c r="E279" s="1" t="s">
        <v>342</v>
      </c>
      <c r="F279" t="s">
        <v>663</v>
      </c>
      <c r="G279" s="2" t="s">
        <v>1</v>
      </c>
      <c r="H279" t="s">
        <v>650</v>
      </c>
      <c r="I279" s="2" t="s">
        <v>3</v>
      </c>
      <c r="J279" s="5">
        <v>43509</v>
      </c>
      <c r="K279" s="2" t="s">
        <v>4</v>
      </c>
      <c r="M279" t="b">
        <f t="shared" si="4"/>
        <v>1</v>
      </c>
    </row>
    <row r="280" spans="1:13" ht="15.75">
      <c r="A280" s="20" t="s">
        <v>616</v>
      </c>
      <c r="B280" s="20" t="s">
        <v>610</v>
      </c>
      <c r="C280" s="2" t="str">
        <f>CONCATENATE(MID(E280,3,1),".")</f>
        <v>6.</v>
      </c>
      <c r="D280" s="2" t="str">
        <f>MID(E280,1,2)</f>
        <v>21</v>
      </c>
      <c r="E280" s="1" t="s">
        <v>341</v>
      </c>
      <c r="F280" t="s">
        <v>55</v>
      </c>
      <c r="G280" s="2" t="s">
        <v>1</v>
      </c>
      <c r="H280" t="s">
        <v>59</v>
      </c>
      <c r="I280" s="2" t="s">
        <v>3</v>
      </c>
      <c r="J280" s="5">
        <v>43509</v>
      </c>
      <c r="K280" s="2" t="s">
        <v>4</v>
      </c>
      <c r="M280" t="b">
        <f t="shared" si="4"/>
        <v>1</v>
      </c>
    </row>
    <row r="281" spans="1:13" ht="15.75">
      <c r="A281" s="21" t="s">
        <v>611</v>
      </c>
      <c r="B281" s="21" t="s">
        <v>630</v>
      </c>
      <c r="C281" s="2" t="str">
        <f>CONCATENATE(MID(E281,3,1),".")</f>
        <v>6.</v>
      </c>
      <c r="D281" s="2" t="str">
        <f>MID(E281,1,2)</f>
        <v>22</v>
      </c>
      <c r="E281" s="1" t="s">
        <v>351</v>
      </c>
      <c r="F281" t="s">
        <v>79</v>
      </c>
      <c r="G281" s="2" t="s">
        <v>1</v>
      </c>
      <c r="H281" t="s">
        <v>61</v>
      </c>
      <c r="I281" s="2" t="s">
        <v>3</v>
      </c>
      <c r="J281" s="5">
        <v>43509</v>
      </c>
      <c r="K281" s="2" t="s">
        <v>4</v>
      </c>
      <c r="M281" t="b">
        <f t="shared" si="4"/>
        <v>1</v>
      </c>
    </row>
    <row r="282" spans="1:13" ht="15.75">
      <c r="A282" s="21" t="s">
        <v>639</v>
      </c>
      <c r="B282" s="21" t="s">
        <v>623</v>
      </c>
      <c r="C282" s="2" t="str">
        <f>CONCATENATE(MID(E282,3,1),".")</f>
        <v>6.</v>
      </c>
      <c r="D282" s="2" t="str">
        <f>MID(E282,1,2)</f>
        <v>31</v>
      </c>
      <c r="E282" s="1" t="s">
        <v>356</v>
      </c>
      <c r="F282" t="s">
        <v>88</v>
      </c>
      <c r="G282" s="2" t="s">
        <v>1</v>
      </c>
      <c r="H282" t="s">
        <v>106</v>
      </c>
      <c r="I282" s="2" t="s">
        <v>3</v>
      </c>
      <c r="J282" s="5">
        <v>43509</v>
      </c>
      <c r="K282" s="2" t="s">
        <v>4</v>
      </c>
      <c r="M282" t="b">
        <f t="shared" si="4"/>
        <v>1</v>
      </c>
    </row>
    <row r="283" spans="1:13" ht="15.75">
      <c r="A283" s="21" t="s">
        <v>651</v>
      </c>
      <c r="B283" s="21" t="s">
        <v>613</v>
      </c>
      <c r="C283" s="2" t="str">
        <f>CONCATENATE(MID(E283,3,1),".")</f>
        <v>6.</v>
      </c>
      <c r="D283" s="2" t="str">
        <f>MID(E283,1,2)</f>
        <v>31</v>
      </c>
      <c r="E283" s="1" t="s">
        <v>354</v>
      </c>
      <c r="F283" t="s">
        <v>653</v>
      </c>
      <c r="G283" s="2" t="s">
        <v>1</v>
      </c>
      <c r="H283" t="s">
        <v>655</v>
      </c>
      <c r="I283" s="2" t="s">
        <v>3</v>
      </c>
      <c r="J283" s="5">
        <v>43509</v>
      </c>
      <c r="K283" s="2" t="s">
        <v>9</v>
      </c>
      <c r="M283" t="b">
        <f t="shared" si="4"/>
        <v>1</v>
      </c>
    </row>
    <row r="284" spans="1:13" ht="15.75">
      <c r="A284" s="21" t="s">
        <v>630</v>
      </c>
      <c r="B284" s="21" t="s">
        <v>625</v>
      </c>
      <c r="C284" s="2" t="str">
        <f>CONCATENATE(MID(E284,3,1),".")</f>
        <v>6.</v>
      </c>
      <c r="D284" s="2" t="str">
        <f>MID(E284,1,2)</f>
        <v>31</v>
      </c>
      <c r="E284" s="1" t="s">
        <v>352</v>
      </c>
      <c r="F284" t="s">
        <v>126</v>
      </c>
      <c r="G284" s="2" t="s">
        <v>1</v>
      </c>
      <c r="H284" t="s">
        <v>87</v>
      </c>
      <c r="I284" s="2" t="s">
        <v>3</v>
      </c>
      <c r="J284" s="5">
        <v>43509</v>
      </c>
      <c r="K284" s="2" t="s">
        <v>4</v>
      </c>
      <c r="M284" t="b">
        <f t="shared" si="4"/>
        <v>1</v>
      </c>
    </row>
    <row r="285" spans="1:13" ht="15.75">
      <c r="A285" s="21" t="s">
        <v>645</v>
      </c>
      <c r="B285" s="21" t="s">
        <v>639</v>
      </c>
      <c r="C285" s="2" t="str">
        <f>CONCATENATE(MID(E285,3,1),".")</f>
        <v>6.</v>
      </c>
      <c r="D285" s="2" t="str">
        <f>MID(E285,1,2)</f>
        <v>32</v>
      </c>
      <c r="E285" s="1" t="s">
        <v>358</v>
      </c>
      <c r="F285" t="s">
        <v>667</v>
      </c>
      <c r="G285" s="2" t="s">
        <v>1</v>
      </c>
      <c r="H285" t="s">
        <v>113</v>
      </c>
      <c r="I285" s="2" t="s">
        <v>3</v>
      </c>
      <c r="J285" s="5">
        <v>43509</v>
      </c>
      <c r="K285" s="2" t="s">
        <v>9</v>
      </c>
      <c r="M285" t="b">
        <f t="shared" si="4"/>
        <v>1</v>
      </c>
    </row>
    <row r="286" spans="1:13" ht="15.75">
      <c r="A286" s="21" t="s">
        <v>611</v>
      </c>
      <c r="B286" s="21" t="s">
        <v>636</v>
      </c>
      <c r="C286" s="2" t="str">
        <f>CONCATENATE(MID(E286,3,1),".")</f>
        <v>6.</v>
      </c>
      <c r="D286" s="2" t="str">
        <f>MID(E286,1,2)</f>
        <v>01</v>
      </c>
      <c r="E286" s="1" t="s">
        <v>325</v>
      </c>
      <c r="F286" t="s">
        <v>19</v>
      </c>
      <c r="G286" s="2" t="s">
        <v>1</v>
      </c>
      <c r="H286" t="s">
        <v>16</v>
      </c>
      <c r="I286" s="2" t="s">
        <v>12</v>
      </c>
      <c r="J286" s="5">
        <v>43510</v>
      </c>
      <c r="K286" s="2" t="s">
        <v>4</v>
      </c>
      <c r="M286" t="b">
        <f t="shared" si="4"/>
        <v>1</v>
      </c>
    </row>
    <row r="287" spans="1:13" ht="15.75">
      <c r="A287" s="21" t="s">
        <v>639</v>
      </c>
      <c r="B287" s="21" t="s">
        <v>618</v>
      </c>
      <c r="C287" s="2" t="str">
        <f>CONCATENATE(MID(E287,3,1),".")</f>
        <v>6.</v>
      </c>
      <c r="D287" s="2" t="str">
        <f>MID(E287,1,2)</f>
        <v>01</v>
      </c>
      <c r="E287" s="1" t="s">
        <v>326</v>
      </c>
      <c r="F287" t="s">
        <v>37</v>
      </c>
      <c r="G287" s="2" t="s">
        <v>1</v>
      </c>
      <c r="H287" t="s">
        <v>631</v>
      </c>
      <c r="I287" s="2" t="s">
        <v>12</v>
      </c>
      <c r="J287" s="5">
        <v>43510</v>
      </c>
      <c r="K287" s="2" t="s">
        <v>4</v>
      </c>
      <c r="M287" t="b">
        <f t="shared" si="4"/>
        <v>1</v>
      </c>
    </row>
    <row r="288" spans="1:13" ht="15.75">
      <c r="A288" s="21" t="s">
        <v>645</v>
      </c>
      <c r="B288" s="21" t="s">
        <v>623</v>
      </c>
      <c r="C288" s="2" t="str">
        <f>CONCATENATE(MID(E288,3,1),".")</f>
        <v>6.</v>
      </c>
      <c r="D288" s="2" t="str">
        <f>MID(E288,1,2)</f>
        <v>11</v>
      </c>
      <c r="E288" s="1" t="s">
        <v>330</v>
      </c>
      <c r="F288" t="s">
        <v>646</v>
      </c>
      <c r="G288" s="2" t="s">
        <v>1</v>
      </c>
      <c r="H288" t="s">
        <v>2</v>
      </c>
      <c r="I288" s="2" t="s">
        <v>12</v>
      </c>
      <c r="J288" s="5">
        <v>43510</v>
      </c>
      <c r="K288" s="2" t="s">
        <v>9</v>
      </c>
      <c r="M288" t="b">
        <f t="shared" si="4"/>
        <v>1</v>
      </c>
    </row>
    <row r="289" spans="1:13" ht="15.75">
      <c r="A289" s="20" t="s">
        <v>610</v>
      </c>
      <c r="B289" s="20" t="s">
        <v>616</v>
      </c>
      <c r="C289" s="2" t="str">
        <f>CONCATENATE(MID(E289,3,1),".")</f>
        <v>6.</v>
      </c>
      <c r="D289" s="2" t="str">
        <f>MID(E289,1,2)</f>
        <v>12</v>
      </c>
      <c r="E289" s="1" t="s">
        <v>338</v>
      </c>
      <c r="F289" t="s">
        <v>40</v>
      </c>
      <c r="G289" s="2" t="s">
        <v>1</v>
      </c>
      <c r="H289" t="s">
        <v>31</v>
      </c>
      <c r="I289" s="2" t="s">
        <v>12</v>
      </c>
      <c r="J289" s="5">
        <v>43510</v>
      </c>
      <c r="K289" s="2" t="s">
        <v>4</v>
      </c>
      <c r="M289" t="b">
        <f t="shared" si="4"/>
        <v>1</v>
      </c>
    </row>
    <row r="290" spans="1:13" ht="15.75">
      <c r="A290" s="21" t="s">
        <v>636</v>
      </c>
      <c r="B290" s="21" t="s">
        <v>623</v>
      </c>
      <c r="C290" s="2" t="str">
        <f>CONCATENATE(MID(E290,3,1),".")</f>
        <v>6.</v>
      </c>
      <c r="D290" s="2" t="str">
        <f>MID(E290,1,2)</f>
        <v>12</v>
      </c>
      <c r="E290" s="1" t="s">
        <v>334</v>
      </c>
      <c r="F290" t="s">
        <v>25</v>
      </c>
      <c r="G290" s="2" t="s">
        <v>1</v>
      </c>
      <c r="H290" t="s">
        <v>34</v>
      </c>
      <c r="I290" s="2" t="s">
        <v>12</v>
      </c>
      <c r="J290" s="5">
        <v>43510</v>
      </c>
      <c r="K290" s="2" t="s">
        <v>4</v>
      </c>
      <c r="M290" t="b">
        <f t="shared" si="4"/>
        <v>1</v>
      </c>
    </row>
    <row r="291" spans="1:13" ht="15.75">
      <c r="A291" s="21" t="s">
        <v>621</v>
      </c>
      <c r="B291" s="21" t="s">
        <v>639</v>
      </c>
      <c r="C291" s="2" t="str">
        <f>CONCATENATE(MID(E291,3,1),".")</f>
        <v>6.</v>
      </c>
      <c r="D291" s="2" t="str">
        <f>MID(E291,1,2)</f>
        <v>21</v>
      </c>
      <c r="E291" s="1" t="s">
        <v>340</v>
      </c>
      <c r="F291" t="s">
        <v>43</v>
      </c>
      <c r="G291" s="2" t="s">
        <v>1</v>
      </c>
      <c r="H291" t="s">
        <v>75</v>
      </c>
      <c r="I291" s="2" t="s">
        <v>12</v>
      </c>
      <c r="J291" s="5">
        <v>43510</v>
      </c>
      <c r="K291" s="2" t="s">
        <v>4</v>
      </c>
      <c r="M291" t="b">
        <f t="shared" si="4"/>
        <v>1</v>
      </c>
    </row>
    <row r="292" spans="1:13" ht="15.75">
      <c r="A292" s="21" t="s">
        <v>614</v>
      </c>
      <c r="B292" s="21" t="s">
        <v>635</v>
      </c>
      <c r="C292" s="2" t="str">
        <f>CONCATENATE(MID(E292,3,1),".")</f>
        <v>6.</v>
      </c>
      <c r="D292" s="2" t="str">
        <f>MID(E292,1,2)</f>
        <v>21</v>
      </c>
      <c r="E292" s="1" t="s">
        <v>344</v>
      </c>
      <c r="F292" t="s">
        <v>82</v>
      </c>
      <c r="G292" s="2" t="s">
        <v>1</v>
      </c>
      <c r="H292" t="s">
        <v>70</v>
      </c>
      <c r="I292" s="2" t="s">
        <v>12</v>
      </c>
      <c r="J292" s="5">
        <v>43510</v>
      </c>
      <c r="K292" s="2" t="s">
        <v>4</v>
      </c>
      <c r="M292" t="b">
        <f t="shared" si="4"/>
        <v>1</v>
      </c>
    </row>
    <row r="293" spans="1:13" ht="15.75">
      <c r="A293" s="21" t="s">
        <v>634</v>
      </c>
      <c r="B293" s="21" t="s">
        <v>618</v>
      </c>
      <c r="C293" s="2" t="str">
        <f>CONCATENATE(MID(E293,3,1),".")</f>
        <v>6.</v>
      </c>
      <c r="D293" s="2" t="str">
        <f>MID(E293,1,2)</f>
        <v>21</v>
      </c>
      <c r="E293" s="1" t="s">
        <v>345</v>
      </c>
      <c r="F293" t="s">
        <v>64</v>
      </c>
      <c r="G293" s="2" t="s">
        <v>1</v>
      </c>
      <c r="H293" t="s">
        <v>648</v>
      </c>
      <c r="I293" s="2" t="s">
        <v>12</v>
      </c>
      <c r="J293" s="5">
        <v>43510</v>
      </c>
      <c r="K293" s="2" t="s">
        <v>4</v>
      </c>
      <c r="M293" t="b">
        <f t="shared" si="4"/>
        <v>1</v>
      </c>
    </row>
    <row r="294" spans="1:13" ht="15.75">
      <c r="A294" s="21" t="s">
        <v>627</v>
      </c>
      <c r="B294" s="21" t="s">
        <v>622</v>
      </c>
      <c r="C294" s="2" t="str">
        <f>CONCATENATE(MID(E294,3,1),".")</f>
        <v>6.</v>
      </c>
      <c r="D294" s="2" t="str">
        <f>MID(E294,1,2)</f>
        <v>32</v>
      </c>
      <c r="E294" s="1" t="s">
        <v>357</v>
      </c>
      <c r="F294" t="s">
        <v>629</v>
      </c>
      <c r="G294" s="2" t="s">
        <v>1</v>
      </c>
      <c r="H294" t="s">
        <v>65</v>
      </c>
      <c r="I294" s="2" t="s">
        <v>12</v>
      </c>
      <c r="J294" s="5">
        <v>43510</v>
      </c>
      <c r="K294" s="2" t="s">
        <v>4</v>
      </c>
      <c r="M294" t="b">
        <f t="shared" si="4"/>
        <v>1</v>
      </c>
    </row>
    <row r="295" spans="1:13" ht="15.75">
      <c r="A295" s="21" t="s">
        <v>616</v>
      </c>
      <c r="B295" s="21" t="s">
        <v>613</v>
      </c>
      <c r="C295" s="2" t="str">
        <f>CONCATENATE(MID(E295,3,1),".")</f>
        <v>6.</v>
      </c>
      <c r="D295" s="2" t="str">
        <f>MID(E295,1,2)</f>
        <v>32</v>
      </c>
      <c r="E295" s="1" t="s">
        <v>360</v>
      </c>
      <c r="F295" t="s">
        <v>666</v>
      </c>
      <c r="G295" s="2" t="s">
        <v>1</v>
      </c>
      <c r="H295" t="s">
        <v>638</v>
      </c>
      <c r="I295" s="2" t="s">
        <v>12</v>
      </c>
      <c r="J295" s="5">
        <v>43510</v>
      </c>
      <c r="K295" s="2" t="s">
        <v>4</v>
      </c>
      <c r="M295" t="b">
        <f t="shared" si="4"/>
        <v>1</v>
      </c>
    </row>
    <row r="296" spans="1:13" ht="15.75">
      <c r="A296" s="21" t="s">
        <v>639</v>
      </c>
      <c r="B296" s="21" t="s">
        <v>611</v>
      </c>
      <c r="C296" s="2" t="str">
        <f>CONCATENATE(MID(E296,3,1),".")</f>
        <v>6.</v>
      </c>
      <c r="D296" s="2" t="str">
        <f>MID(E296,1,2)</f>
        <v>33</v>
      </c>
      <c r="E296" s="1" t="s">
        <v>364</v>
      </c>
      <c r="F296" t="s">
        <v>95</v>
      </c>
      <c r="G296" s="2" t="s">
        <v>1</v>
      </c>
      <c r="H296" t="s">
        <v>162</v>
      </c>
      <c r="I296" s="2" t="s">
        <v>12</v>
      </c>
      <c r="J296" s="5">
        <v>43510</v>
      </c>
      <c r="K296" s="2" t="s">
        <v>4</v>
      </c>
      <c r="M296" t="b">
        <f t="shared" si="4"/>
        <v>1</v>
      </c>
    </row>
    <row r="297" spans="1:13" ht="15.75">
      <c r="A297" s="21" t="s">
        <v>617</v>
      </c>
      <c r="B297" s="21" t="s">
        <v>630</v>
      </c>
      <c r="C297" s="2" t="str">
        <f>CONCATENATE(MID(E297,3,1),".")</f>
        <v>6.</v>
      </c>
      <c r="D297" s="2" t="str">
        <f>MID(E297,1,2)</f>
        <v>33</v>
      </c>
      <c r="E297" s="1" t="s">
        <v>365</v>
      </c>
      <c r="F297" t="s">
        <v>98</v>
      </c>
      <c r="G297" s="2" t="s">
        <v>1</v>
      </c>
      <c r="H297" t="s">
        <v>115</v>
      </c>
      <c r="I297" s="2" t="s">
        <v>12</v>
      </c>
      <c r="J297" s="5">
        <v>43510</v>
      </c>
      <c r="K297" s="2" t="s">
        <v>99</v>
      </c>
      <c r="M297" t="b">
        <f t="shared" si="4"/>
        <v>1</v>
      </c>
    </row>
    <row r="298" spans="1:13" ht="15.75">
      <c r="A298" s="21" t="s">
        <v>635</v>
      </c>
      <c r="B298" s="21" t="s">
        <v>651</v>
      </c>
      <c r="C298" s="2" t="str">
        <f>CONCATENATE(MID(E298,3,1),".")</f>
        <v>6.</v>
      </c>
      <c r="D298" s="2" t="str">
        <f>MID(E298,1,2)</f>
        <v>34</v>
      </c>
      <c r="E298" s="1" t="s">
        <v>368</v>
      </c>
      <c r="F298" t="s">
        <v>91</v>
      </c>
      <c r="G298" s="2" t="s">
        <v>1</v>
      </c>
      <c r="H298" t="s">
        <v>672</v>
      </c>
      <c r="I298" s="2" t="s">
        <v>12</v>
      </c>
      <c r="J298" s="5">
        <v>43510</v>
      </c>
      <c r="K298" s="2" t="s">
        <v>9</v>
      </c>
      <c r="M298" t="b">
        <f t="shared" si="4"/>
        <v>1</v>
      </c>
    </row>
    <row r="299" spans="1:13" ht="15.75">
      <c r="A299" s="21" t="s">
        <v>651</v>
      </c>
      <c r="B299" s="21" t="s">
        <v>618</v>
      </c>
      <c r="C299" s="2" t="str">
        <f>CONCATENATE(MID(E299,3,1),".")</f>
        <v>6.</v>
      </c>
      <c r="D299" s="2" t="str">
        <f>MID(E299,1,2)</f>
        <v>12</v>
      </c>
      <c r="E299" s="1" t="s">
        <v>337</v>
      </c>
      <c r="F299" t="s">
        <v>673</v>
      </c>
      <c r="G299" s="2" t="s">
        <v>1</v>
      </c>
      <c r="H299" t="s">
        <v>29</v>
      </c>
      <c r="I299" s="2" t="s">
        <v>22</v>
      </c>
      <c r="J299" s="5">
        <v>43511</v>
      </c>
      <c r="K299" s="2" t="s">
        <v>9</v>
      </c>
      <c r="M299" t="b">
        <f t="shared" si="4"/>
        <v>1</v>
      </c>
    </row>
    <row r="300" spans="1:13" ht="15.75">
      <c r="A300" s="21" t="s">
        <v>616</v>
      </c>
      <c r="B300" s="21" t="s">
        <v>634</v>
      </c>
      <c r="C300" s="2" t="str">
        <f>CONCATENATE(MID(E300,3,1),".")</f>
        <v>6.</v>
      </c>
      <c r="D300" s="2" t="str">
        <f>MID(E300,1,2)</f>
        <v>33</v>
      </c>
      <c r="E300" s="1" t="s">
        <v>366</v>
      </c>
      <c r="F300" t="s">
        <v>116</v>
      </c>
      <c r="G300" s="2" t="s">
        <v>1</v>
      </c>
      <c r="H300" t="s">
        <v>123</v>
      </c>
      <c r="I300" s="2" t="s">
        <v>22</v>
      </c>
      <c r="J300" s="5">
        <v>43511</v>
      </c>
      <c r="K300" s="2" t="s">
        <v>4</v>
      </c>
      <c r="M300" t="b">
        <f t="shared" si="4"/>
        <v>1</v>
      </c>
    </row>
    <row r="301" spans="1:13" ht="15.75">
      <c r="A301" s="21" t="s">
        <v>613</v>
      </c>
      <c r="B301" s="21" t="s">
        <v>614</v>
      </c>
      <c r="C301" s="2" t="str">
        <f>CONCATENATE(MID(E301,3,1),".")</f>
        <v>7.</v>
      </c>
      <c r="D301" s="2" t="str">
        <f>MID(E301,1,2)</f>
        <v>01</v>
      </c>
      <c r="E301" s="1" t="s">
        <v>691</v>
      </c>
      <c r="F301" t="s">
        <v>658</v>
      </c>
      <c r="G301" s="2" t="s">
        <v>1</v>
      </c>
      <c r="H301" t="s">
        <v>644</v>
      </c>
      <c r="I301" s="2" t="s">
        <v>20</v>
      </c>
      <c r="J301" s="5">
        <v>43514</v>
      </c>
      <c r="K301" s="2" t="s">
        <v>4</v>
      </c>
      <c r="M301" t="b">
        <f t="shared" si="4"/>
        <v>1</v>
      </c>
    </row>
    <row r="302" spans="1:13" ht="15.75">
      <c r="A302" s="20" t="s">
        <v>618</v>
      </c>
      <c r="B302" s="20" t="s">
        <v>610</v>
      </c>
      <c r="C302" s="2" t="str">
        <f>CONCATENATE(MID(E302,3,1),".")</f>
        <v>7.</v>
      </c>
      <c r="D302" s="2" t="str">
        <f>MID(E302,1,2)</f>
        <v>12</v>
      </c>
      <c r="E302" s="1" t="s">
        <v>384</v>
      </c>
      <c r="F302" t="s">
        <v>29</v>
      </c>
      <c r="G302" s="2" t="s">
        <v>1</v>
      </c>
      <c r="H302" t="s">
        <v>40</v>
      </c>
      <c r="I302" s="2" t="s">
        <v>20</v>
      </c>
      <c r="J302" s="5">
        <v>43514</v>
      </c>
      <c r="K302" s="2" t="s">
        <v>4</v>
      </c>
      <c r="M302" t="b">
        <f t="shared" si="4"/>
        <v>1</v>
      </c>
    </row>
    <row r="303" spans="1:13" ht="15.75">
      <c r="A303" s="21" t="s">
        <v>616</v>
      </c>
      <c r="B303" s="21" t="s">
        <v>639</v>
      </c>
      <c r="C303" s="2" t="str">
        <f>CONCATENATE(MID(E303,3,1),".")</f>
        <v>7.</v>
      </c>
      <c r="D303" s="2" t="str">
        <f>MID(E303,1,2)</f>
        <v>12</v>
      </c>
      <c r="E303" s="1" t="s">
        <v>383</v>
      </c>
      <c r="F303" t="s">
        <v>31</v>
      </c>
      <c r="G303" s="2" t="s">
        <v>1</v>
      </c>
      <c r="H303" t="s">
        <v>32</v>
      </c>
      <c r="I303" s="2" t="s">
        <v>20</v>
      </c>
      <c r="J303" s="5">
        <v>43514</v>
      </c>
      <c r="K303" s="2" t="s">
        <v>4</v>
      </c>
      <c r="M303" t="b">
        <f t="shared" si="4"/>
        <v>1</v>
      </c>
    </row>
    <row r="304" spans="1:13" ht="15.75">
      <c r="A304" s="21" t="s">
        <v>624</v>
      </c>
      <c r="B304" s="21" t="s">
        <v>630</v>
      </c>
      <c r="C304" s="2" t="str">
        <f>CONCATENATE(MID(E304,3,1),".")</f>
        <v>7.</v>
      </c>
      <c r="D304" s="2" t="str">
        <f>MID(E304,1,2)</f>
        <v>31</v>
      </c>
      <c r="E304" s="1" t="s">
        <v>404</v>
      </c>
      <c r="F304" t="s">
        <v>168</v>
      </c>
      <c r="G304" s="2" t="s">
        <v>1</v>
      </c>
      <c r="H304" t="s">
        <v>126</v>
      </c>
      <c r="I304" s="2" t="s">
        <v>20</v>
      </c>
      <c r="J304" s="5">
        <v>43514</v>
      </c>
      <c r="K304" s="2" t="s">
        <v>9</v>
      </c>
      <c r="M304" t="b">
        <f t="shared" si="4"/>
        <v>1</v>
      </c>
    </row>
    <row r="305" spans="1:13" ht="15.75">
      <c r="A305" s="21" t="s">
        <v>642</v>
      </c>
      <c r="B305" s="21" t="s">
        <v>651</v>
      </c>
      <c r="C305" s="2" t="str">
        <f>CONCATENATE(MID(E305,3,1),".")</f>
        <v>7.</v>
      </c>
      <c r="D305" s="2" t="str">
        <f>MID(E305,1,2)</f>
        <v>31</v>
      </c>
      <c r="E305" s="1" t="s">
        <v>402</v>
      </c>
      <c r="F305" t="s">
        <v>101</v>
      </c>
      <c r="G305" s="2" t="s">
        <v>1</v>
      </c>
      <c r="H305" t="s">
        <v>653</v>
      </c>
      <c r="I305" s="2" t="s">
        <v>20</v>
      </c>
      <c r="J305" s="5">
        <v>43514</v>
      </c>
      <c r="K305" s="2" t="s">
        <v>9</v>
      </c>
      <c r="M305" t="b">
        <f t="shared" si="4"/>
        <v>1</v>
      </c>
    </row>
    <row r="306" spans="1:13" ht="15.75">
      <c r="A306" s="21" t="s">
        <v>614</v>
      </c>
      <c r="B306" s="21" t="s">
        <v>639</v>
      </c>
      <c r="C306" s="2" t="str">
        <f>CONCATENATE(MID(E306,3,1),".")</f>
        <v>7.</v>
      </c>
      <c r="D306" s="2" t="str">
        <f>MID(E306,1,2)</f>
        <v>31</v>
      </c>
      <c r="E306" s="1" t="s">
        <v>400</v>
      </c>
      <c r="F306" t="s">
        <v>626</v>
      </c>
      <c r="G306" s="2" t="s">
        <v>1</v>
      </c>
      <c r="H306" t="s">
        <v>88</v>
      </c>
      <c r="I306" s="2" t="s">
        <v>20</v>
      </c>
      <c r="J306" s="5">
        <v>43514</v>
      </c>
      <c r="K306" s="2" t="s">
        <v>4</v>
      </c>
      <c r="M306" t="b">
        <f t="shared" si="4"/>
        <v>1</v>
      </c>
    </row>
    <row r="307" spans="1:13" ht="15.75">
      <c r="A307" s="21" t="s">
        <v>623</v>
      </c>
      <c r="B307" s="21" t="s">
        <v>618</v>
      </c>
      <c r="C307" s="2" t="str">
        <f>CONCATENATE(MID(E307,3,1),".")</f>
        <v>7.</v>
      </c>
      <c r="D307" s="2" t="str">
        <f>MID(E307,1,2)</f>
        <v>31</v>
      </c>
      <c r="E307" s="1" t="s">
        <v>692</v>
      </c>
      <c r="F307" t="s">
        <v>106</v>
      </c>
      <c r="G307" s="2" t="s">
        <v>1</v>
      </c>
      <c r="H307" t="s">
        <v>654</v>
      </c>
      <c r="I307" s="2" t="s">
        <v>20</v>
      </c>
      <c r="J307" s="5">
        <v>43514</v>
      </c>
      <c r="K307" s="2" t="s">
        <v>4</v>
      </c>
      <c r="M307" t="b">
        <f t="shared" si="4"/>
        <v>1</v>
      </c>
    </row>
    <row r="308" spans="1:13" ht="15.75">
      <c r="A308" s="21" t="s">
        <v>622</v>
      </c>
      <c r="B308" s="21" t="s">
        <v>645</v>
      </c>
      <c r="C308" s="2" t="str">
        <f>CONCATENATE(MID(E308,3,1),".")</f>
        <v>7.</v>
      </c>
      <c r="D308" s="2" t="str">
        <f>MID(E308,1,2)</f>
        <v>32</v>
      </c>
      <c r="E308" s="1" t="s">
        <v>408</v>
      </c>
      <c r="F308" t="s">
        <v>65</v>
      </c>
      <c r="G308" s="2" t="s">
        <v>1</v>
      </c>
      <c r="H308" t="s">
        <v>667</v>
      </c>
      <c r="I308" s="2" t="s">
        <v>20</v>
      </c>
      <c r="J308" s="5">
        <v>43514</v>
      </c>
      <c r="K308" s="2" t="s">
        <v>4</v>
      </c>
      <c r="M308" t="b">
        <f t="shared" si="4"/>
        <v>1</v>
      </c>
    </row>
    <row r="309" spans="1:13" ht="15.75">
      <c r="A309" s="21" t="s">
        <v>624</v>
      </c>
      <c r="B309" s="21" t="s">
        <v>632</v>
      </c>
      <c r="C309" s="2" t="str">
        <f>CONCATENATE(MID(E309,3,1),".")</f>
        <v>6.</v>
      </c>
      <c r="D309" s="2" t="str">
        <f>MID(E309,1,2)</f>
        <v>32</v>
      </c>
      <c r="E309" s="1" t="s">
        <v>361</v>
      </c>
      <c r="F309" t="s">
        <v>628</v>
      </c>
      <c r="G309" s="2" t="s">
        <v>1</v>
      </c>
      <c r="H309" t="s">
        <v>669</v>
      </c>
      <c r="I309" s="2" t="s">
        <v>20</v>
      </c>
      <c r="J309" s="17">
        <v>43514</v>
      </c>
      <c r="K309" s="2" t="s">
        <v>9</v>
      </c>
      <c r="M309" t="b">
        <f t="shared" si="4"/>
        <v>1</v>
      </c>
    </row>
    <row r="310" spans="1:13" ht="15.75">
      <c r="A310" s="20" t="s">
        <v>610</v>
      </c>
      <c r="B310" s="20" t="s">
        <v>635</v>
      </c>
      <c r="C310" s="2" t="str">
        <f>CONCATENATE(MID(E310,3,1),".")</f>
        <v>7.</v>
      </c>
      <c r="D310" s="2" t="str">
        <f>MID(E310,1,2)</f>
        <v>33</v>
      </c>
      <c r="E310" s="1" t="s">
        <v>413</v>
      </c>
      <c r="F310" t="s">
        <v>93</v>
      </c>
      <c r="G310" s="2" t="s">
        <v>1</v>
      </c>
      <c r="H310" t="s">
        <v>124</v>
      </c>
      <c r="I310" s="2" t="s">
        <v>20</v>
      </c>
      <c r="J310" s="5">
        <v>43514</v>
      </c>
      <c r="K310" s="2" t="s">
        <v>4</v>
      </c>
      <c r="M310" t="b">
        <f t="shared" si="4"/>
        <v>1</v>
      </c>
    </row>
    <row r="311" spans="1:13" ht="15.75">
      <c r="A311" s="21" t="s">
        <v>636</v>
      </c>
      <c r="B311" s="21" t="s">
        <v>635</v>
      </c>
      <c r="C311" s="2" t="str">
        <f>CONCATENATE(MID(E311,3,1),".")</f>
        <v>7.</v>
      </c>
      <c r="D311" s="2" t="str">
        <f>MID(E311,1,2)</f>
        <v>34</v>
      </c>
      <c r="E311" s="1" t="s">
        <v>418</v>
      </c>
      <c r="F311" t="s">
        <v>118</v>
      </c>
      <c r="G311" s="2" t="s">
        <v>1</v>
      </c>
      <c r="H311" t="s">
        <v>91</v>
      </c>
      <c r="I311" s="2" t="s">
        <v>20</v>
      </c>
      <c r="J311" s="5">
        <v>43514</v>
      </c>
      <c r="K311" s="2" t="s">
        <v>9</v>
      </c>
      <c r="M311" t="b">
        <f t="shared" si="4"/>
        <v>1</v>
      </c>
    </row>
    <row r="312" spans="1:13" ht="15.75">
      <c r="A312" s="20" t="s">
        <v>618</v>
      </c>
      <c r="B312" s="20" t="s">
        <v>610</v>
      </c>
      <c r="C312" s="2" t="str">
        <f>CONCATENATE(MID(E312,3,1),".")</f>
        <v>7.</v>
      </c>
      <c r="D312" s="2" t="str">
        <f>MID(E312,1,2)</f>
        <v>01</v>
      </c>
      <c r="E312" s="1" t="s">
        <v>372</v>
      </c>
      <c r="F312" t="s">
        <v>631</v>
      </c>
      <c r="G312" s="2" t="s">
        <v>1</v>
      </c>
      <c r="H312" t="s">
        <v>612</v>
      </c>
      <c r="I312" s="2" t="s">
        <v>8</v>
      </c>
      <c r="J312" s="5">
        <v>43515</v>
      </c>
      <c r="K312" s="2" t="s">
        <v>4</v>
      </c>
      <c r="M312" t="b">
        <f t="shared" si="4"/>
        <v>1</v>
      </c>
    </row>
    <row r="313" spans="1:13" ht="15.75">
      <c r="A313" s="21" t="s">
        <v>635</v>
      </c>
      <c r="B313" s="21" t="s">
        <v>613</v>
      </c>
      <c r="C313" s="2" t="str">
        <f>CONCATENATE(MID(E313,3,1),".")</f>
        <v>7.</v>
      </c>
      <c r="D313" s="2" t="str">
        <f>MID(E313,1,2)</f>
        <v>11</v>
      </c>
      <c r="E313" s="1" t="s">
        <v>377</v>
      </c>
      <c r="F313" t="s">
        <v>24</v>
      </c>
      <c r="G313" s="2" t="s">
        <v>1</v>
      </c>
      <c r="H313" t="s">
        <v>615</v>
      </c>
      <c r="I313" s="2" t="s">
        <v>8</v>
      </c>
      <c r="J313" s="5">
        <v>43515</v>
      </c>
      <c r="K313" s="2" t="s">
        <v>9</v>
      </c>
      <c r="M313" t="b">
        <f t="shared" si="4"/>
        <v>1</v>
      </c>
    </row>
    <row r="314" spans="1:13" ht="15.75">
      <c r="A314" s="21" t="s">
        <v>630</v>
      </c>
      <c r="B314" s="21" t="s">
        <v>616</v>
      </c>
      <c r="C314" s="2" t="str">
        <f>CONCATENATE(MID(E314,3,1),".")</f>
        <v>7.</v>
      </c>
      <c r="D314" s="2" t="str">
        <f>MID(E314,1,2)</f>
        <v>11</v>
      </c>
      <c r="E314" s="1" t="s">
        <v>376</v>
      </c>
      <c r="F314" t="s">
        <v>46</v>
      </c>
      <c r="G314" s="2" t="s">
        <v>1</v>
      </c>
      <c r="H314" t="s">
        <v>49</v>
      </c>
      <c r="I314" s="2" t="s">
        <v>8</v>
      </c>
      <c r="J314" s="5">
        <v>43515</v>
      </c>
      <c r="K314" s="2" t="s">
        <v>4</v>
      </c>
      <c r="M314" t="b">
        <f t="shared" si="4"/>
        <v>1</v>
      </c>
    </row>
    <row r="315" spans="1:13" ht="15.75">
      <c r="A315" s="21" t="s">
        <v>623</v>
      </c>
      <c r="B315" s="21" t="s">
        <v>632</v>
      </c>
      <c r="C315" s="2" t="str">
        <f>CONCATENATE(MID(E315,3,1),".")</f>
        <v>7.</v>
      </c>
      <c r="D315" s="2" t="str">
        <f>MID(E315,1,2)</f>
        <v>11</v>
      </c>
      <c r="E315" s="1" t="s">
        <v>379</v>
      </c>
      <c r="F315" t="s">
        <v>2</v>
      </c>
      <c r="G315" s="2" t="s">
        <v>1</v>
      </c>
      <c r="H315" t="s">
        <v>633</v>
      </c>
      <c r="I315" s="2" t="s">
        <v>8</v>
      </c>
      <c r="J315" s="5">
        <v>43515</v>
      </c>
      <c r="K315" s="2" t="s">
        <v>4</v>
      </c>
      <c r="M315" t="b">
        <f t="shared" si="4"/>
        <v>1</v>
      </c>
    </row>
    <row r="316" spans="1:13" ht="15.75">
      <c r="A316" s="21" t="s">
        <v>623</v>
      </c>
      <c r="B316" s="21" t="s">
        <v>625</v>
      </c>
      <c r="C316" s="2" t="str">
        <f>CONCATENATE(MID(E316,3,1),".")</f>
        <v>7.</v>
      </c>
      <c r="D316" s="2" t="str">
        <f>MID(E316,1,2)</f>
        <v>11</v>
      </c>
      <c r="E316" s="1" t="s">
        <v>378</v>
      </c>
      <c r="F316" t="s">
        <v>50</v>
      </c>
      <c r="G316" s="2" t="s">
        <v>1</v>
      </c>
      <c r="H316" t="s">
        <v>41</v>
      </c>
      <c r="I316" s="2" t="s">
        <v>8</v>
      </c>
      <c r="J316" s="5">
        <v>43515</v>
      </c>
      <c r="K316" s="2" t="s">
        <v>4</v>
      </c>
      <c r="M316" t="b">
        <f t="shared" si="4"/>
        <v>1</v>
      </c>
    </row>
    <row r="317" spans="1:13" ht="15.75">
      <c r="A317" s="21" t="s">
        <v>614</v>
      </c>
      <c r="B317" s="21" t="s">
        <v>636</v>
      </c>
      <c r="C317" s="2" t="str">
        <f>CONCATENATE(MID(E317,3,1),".")</f>
        <v>7.</v>
      </c>
      <c r="D317" s="2" t="str">
        <f>MID(E317,1,2)</f>
        <v>12</v>
      </c>
      <c r="E317" s="1" t="s">
        <v>382</v>
      </c>
      <c r="F317" t="s">
        <v>47</v>
      </c>
      <c r="G317" s="2" t="s">
        <v>1</v>
      </c>
      <c r="H317" t="s">
        <v>25</v>
      </c>
      <c r="I317" s="2" t="s">
        <v>8</v>
      </c>
      <c r="J317" s="5">
        <v>43515</v>
      </c>
      <c r="K317" s="2" t="s">
        <v>4</v>
      </c>
      <c r="M317" t="b">
        <f t="shared" si="4"/>
        <v>1</v>
      </c>
    </row>
    <row r="318" spans="1:13" ht="15.75">
      <c r="A318" s="21" t="s">
        <v>635</v>
      </c>
      <c r="B318" s="21" t="s">
        <v>611</v>
      </c>
      <c r="C318" s="2" t="str">
        <f>CONCATENATE(MID(E318,3,1),".")</f>
        <v>7.</v>
      </c>
      <c r="D318" s="2" t="str">
        <f>MID(E318,1,2)</f>
        <v>22</v>
      </c>
      <c r="E318" s="1" t="s">
        <v>395</v>
      </c>
      <c r="F318" t="s">
        <v>53</v>
      </c>
      <c r="G318" s="2" t="s">
        <v>1</v>
      </c>
      <c r="H318" t="s">
        <v>79</v>
      </c>
      <c r="I318" s="2" t="s">
        <v>8</v>
      </c>
      <c r="J318" s="5">
        <v>43515</v>
      </c>
      <c r="K318" s="2" t="s">
        <v>9</v>
      </c>
      <c r="M318" t="b">
        <f t="shared" si="4"/>
        <v>1</v>
      </c>
    </row>
    <row r="319" spans="1:13" ht="15.75">
      <c r="A319" s="21" t="s">
        <v>625</v>
      </c>
      <c r="B319" s="21" t="s">
        <v>617</v>
      </c>
      <c r="C319" s="2" t="str">
        <f>CONCATENATE(MID(E319,3,1),".")</f>
        <v>7.</v>
      </c>
      <c r="D319" s="2" t="str">
        <f>MID(E319,1,2)</f>
        <v>31</v>
      </c>
      <c r="E319" s="1" t="s">
        <v>403</v>
      </c>
      <c r="F319" t="s">
        <v>87</v>
      </c>
      <c r="G319" s="2" t="s">
        <v>1</v>
      </c>
      <c r="H319" t="s">
        <v>62</v>
      </c>
      <c r="I319" s="2" t="s">
        <v>8</v>
      </c>
      <c r="J319" s="5">
        <v>43515</v>
      </c>
      <c r="K319" s="2" t="s">
        <v>9</v>
      </c>
      <c r="M319" t="b">
        <f t="shared" si="4"/>
        <v>1</v>
      </c>
    </row>
    <row r="320" spans="1:13" ht="15.75">
      <c r="A320" s="21" t="s">
        <v>613</v>
      </c>
      <c r="B320" s="21" t="s">
        <v>624</v>
      </c>
      <c r="C320" s="2" t="str">
        <f>CONCATENATE(MID(E320,3,1),".")</f>
        <v>7.</v>
      </c>
      <c r="D320" s="2" t="str">
        <f>MID(E320,1,2)</f>
        <v>32</v>
      </c>
      <c r="E320" s="1" t="s">
        <v>405</v>
      </c>
      <c r="F320" t="s">
        <v>638</v>
      </c>
      <c r="G320" s="2" t="s">
        <v>1</v>
      </c>
      <c r="H320" t="s">
        <v>628</v>
      </c>
      <c r="I320" s="2" t="s">
        <v>8</v>
      </c>
      <c r="J320" s="5">
        <v>43515</v>
      </c>
      <c r="K320" s="2" t="s">
        <v>9</v>
      </c>
      <c r="M320" t="b">
        <f t="shared" si="4"/>
        <v>1</v>
      </c>
    </row>
    <row r="321" spans="1:13" ht="15.75">
      <c r="A321" s="21" t="s">
        <v>639</v>
      </c>
      <c r="B321" s="21" t="s">
        <v>651</v>
      </c>
      <c r="C321" s="2" t="str">
        <f>CONCATENATE(MID(E321,3,1),".")</f>
        <v>7.</v>
      </c>
      <c r="D321" s="2" t="str">
        <f>MID(E321,1,2)</f>
        <v>32</v>
      </c>
      <c r="E321" s="1" t="s">
        <v>407</v>
      </c>
      <c r="F321" t="s">
        <v>113</v>
      </c>
      <c r="G321" s="2" t="s">
        <v>1</v>
      </c>
      <c r="H321" t="s">
        <v>675</v>
      </c>
      <c r="I321" s="2" t="s">
        <v>8</v>
      </c>
      <c r="J321" s="5">
        <v>43515</v>
      </c>
      <c r="K321" s="2" t="s">
        <v>4</v>
      </c>
      <c r="M321" t="b">
        <f t="shared" si="4"/>
        <v>1</v>
      </c>
    </row>
    <row r="322" spans="1:13" ht="15.75">
      <c r="A322" s="21" t="s">
        <v>621</v>
      </c>
      <c r="B322" s="21" t="s">
        <v>616</v>
      </c>
      <c r="C322" s="2" t="str">
        <f>CONCATENATE(MID(E322,3,1),".")</f>
        <v>7.</v>
      </c>
      <c r="D322" s="2" t="str">
        <f>MID(E322,1,2)</f>
        <v>32</v>
      </c>
      <c r="E322" s="1" t="s">
        <v>406</v>
      </c>
      <c r="F322" t="s">
        <v>119</v>
      </c>
      <c r="G322" s="2" t="s">
        <v>1</v>
      </c>
      <c r="H322" t="s">
        <v>666</v>
      </c>
      <c r="I322" s="2" t="s">
        <v>8</v>
      </c>
      <c r="J322" s="5">
        <v>43515</v>
      </c>
      <c r="K322" s="2" t="s">
        <v>4</v>
      </c>
      <c r="M322" t="b">
        <f aca="true" t="shared" si="5" ref="M322:M385">OR(IF(utkodd&lt;&gt;" ",OR(MID(utkodd,1,5)=A322,MID(utkodd,1,5)=B322),),IF(udruz&lt;&gt;" ",OR(udruz=$H322,udruz=$F322),),AND(utkodd=" ",udruz=" "))</f>
        <v>1</v>
      </c>
    </row>
    <row r="323" spans="1:13" ht="15.75">
      <c r="A323" s="21" t="s">
        <v>640</v>
      </c>
      <c r="B323" s="21" t="s">
        <v>623</v>
      </c>
      <c r="C323" s="2" t="str">
        <f>CONCATENATE(MID(E323,3,1),".")</f>
        <v>7.</v>
      </c>
      <c r="D323" s="2" t="str">
        <f>MID(E323,1,2)</f>
        <v>33</v>
      </c>
      <c r="E323" s="1" t="s">
        <v>414</v>
      </c>
      <c r="F323" t="s">
        <v>641</v>
      </c>
      <c r="G323" s="2" t="s">
        <v>1</v>
      </c>
      <c r="H323" t="s">
        <v>174</v>
      </c>
      <c r="I323" s="2" t="s">
        <v>8</v>
      </c>
      <c r="J323" s="5">
        <v>43515</v>
      </c>
      <c r="K323" s="2" t="s">
        <v>4</v>
      </c>
      <c r="M323" t="b">
        <f t="shared" si="5"/>
        <v>1</v>
      </c>
    </row>
    <row r="324" spans="1:13" ht="15.75">
      <c r="A324" s="21" t="s">
        <v>651</v>
      </c>
      <c r="B324" s="21" t="s">
        <v>613</v>
      </c>
      <c r="C324" s="2" t="str">
        <f>CONCATENATE(MID(E324,3,1),".")</f>
        <v>7.</v>
      </c>
      <c r="D324" s="2" t="str">
        <f>MID(E324,1,2)</f>
        <v>34</v>
      </c>
      <c r="E324" s="1" t="s">
        <v>417</v>
      </c>
      <c r="F324" t="s">
        <v>672</v>
      </c>
      <c r="G324" s="2" t="s">
        <v>1</v>
      </c>
      <c r="H324" t="s">
        <v>678</v>
      </c>
      <c r="I324" s="2" t="s">
        <v>8</v>
      </c>
      <c r="J324" s="5">
        <v>43515</v>
      </c>
      <c r="K324" s="2" t="s">
        <v>9</v>
      </c>
      <c r="M324" t="b">
        <f t="shared" si="5"/>
        <v>1</v>
      </c>
    </row>
    <row r="325" spans="1:13" ht="15.75">
      <c r="A325" s="21" t="s">
        <v>627</v>
      </c>
      <c r="B325" s="21" t="s">
        <v>624</v>
      </c>
      <c r="C325" s="2" t="str">
        <f>CONCATENATE(MID(E325,3,1),".")</f>
        <v>7.</v>
      </c>
      <c r="D325" s="2" t="str">
        <f>MID(E325,1,2)</f>
        <v>34</v>
      </c>
      <c r="E325" s="1" t="s">
        <v>415</v>
      </c>
      <c r="F325" t="s">
        <v>643</v>
      </c>
      <c r="G325" s="2" t="s">
        <v>1</v>
      </c>
      <c r="H325" t="s">
        <v>121</v>
      </c>
      <c r="I325" s="2" t="s">
        <v>8</v>
      </c>
      <c r="J325" s="5">
        <v>43515</v>
      </c>
      <c r="K325" s="2" t="s">
        <v>4</v>
      </c>
      <c r="M325" t="b">
        <f t="shared" si="5"/>
        <v>1</v>
      </c>
    </row>
    <row r="326" spans="1:13" ht="15.75">
      <c r="A326" s="21" t="s">
        <v>625</v>
      </c>
      <c r="B326" s="21" t="s">
        <v>616</v>
      </c>
      <c r="C326" s="2" t="str">
        <f>CONCATENATE(MID(E326,3,1),".")</f>
        <v>7.</v>
      </c>
      <c r="D326" s="2" t="str">
        <f>MID(E326,1,2)</f>
        <v>01</v>
      </c>
      <c r="E326" s="1" t="s">
        <v>375</v>
      </c>
      <c r="F326" t="s">
        <v>14</v>
      </c>
      <c r="G326" s="2" t="s">
        <v>1</v>
      </c>
      <c r="H326" t="s">
        <v>7</v>
      </c>
      <c r="I326" s="2" t="s">
        <v>3</v>
      </c>
      <c r="J326" s="5">
        <v>43516</v>
      </c>
      <c r="K326" s="2" t="s">
        <v>9</v>
      </c>
      <c r="M326" t="b">
        <f t="shared" si="5"/>
        <v>1</v>
      </c>
    </row>
    <row r="327" spans="1:13" ht="15.75">
      <c r="A327" s="21" t="s">
        <v>623</v>
      </c>
      <c r="B327" s="21" t="s">
        <v>647</v>
      </c>
      <c r="C327" s="2" t="str">
        <f>CONCATENATE(MID(E327,3,1),".")</f>
        <v>7.</v>
      </c>
      <c r="D327" s="2" t="str">
        <f>MID(E327,1,2)</f>
        <v>12</v>
      </c>
      <c r="E327" s="1" t="s">
        <v>387</v>
      </c>
      <c r="F327" t="s">
        <v>34</v>
      </c>
      <c r="G327" s="2" t="s">
        <v>1</v>
      </c>
      <c r="H327" t="s">
        <v>77</v>
      </c>
      <c r="I327" s="2" t="s">
        <v>3</v>
      </c>
      <c r="J327" s="5">
        <v>43516</v>
      </c>
      <c r="K327" s="2" t="s">
        <v>4</v>
      </c>
      <c r="M327" t="b">
        <f t="shared" si="5"/>
        <v>1</v>
      </c>
    </row>
    <row r="328" spans="1:13" ht="15.75">
      <c r="A328" s="21" t="s">
        <v>618</v>
      </c>
      <c r="B328" s="21" t="s">
        <v>621</v>
      </c>
      <c r="C328" s="2" t="str">
        <f>CONCATENATE(MID(E328,3,1),".")</f>
        <v>7.</v>
      </c>
      <c r="D328" s="2" t="str">
        <f>MID(E328,1,2)</f>
        <v>21</v>
      </c>
      <c r="E328" s="1" t="s">
        <v>388</v>
      </c>
      <c r="F328" t="s">
        <v>648</v>
      </c>
      <c r="G328" s="2" t="s">
        <v>1</v>
      </c>
      <c r="H328" t="s">
        <v>43</v>
      </c>
      <c r="I328" s="2" t="s">
        <v>3</v>
      </c>
      <c r="J328" s="5">
        <v>43516</v>
      </c>
      <c r="K328" s="2" t="s">
        <v>4</v>
      </c>
      <c r="M328" t="b">
        <f t="shared" si="5"/>
        <v>1</v>
      </c>
    </row>
    <row r="329" spans="1:13" ht="15.75">
      <c r="A329" s="21" t="s">
        <v>639</v>
      </c>
      <c r="B329" s="21" t="s">
        <v>616</v>
      </c>
      <c r="C329" s="2" t="str">
        <f>CONCATENATE(MID(E329,3,1),".")</f>
        <v>7.</v>
      </c>
      <c r="D329" s="2" t="str">
        <f>MID(E329,1,2)</f>
        <v>21</v>
      </c>
      <c r="E329" s="1" t="s">
        <v>393</v>
      </c>
      <c r="F329" t="s">
        <v>75</v>
      </c>
      <c r="G329" s="2" t="s">
        <v>1</v>
      </c>
      <c r="H329" t="s">
        <v>55</v>
      </c>
      <c r="I329" s="2" t="s">
        <v>3</v>
      </c>
      <c r="J329" s="5">
        <v>43516</v>
      </c>
      <c r="K329" s="2" t="s">
        <v>4</v>
      </c>
      <c r="M329" t="b">
        <f t="shared" si="5"/>
        <v>1</v>
      </c>
    </row>
    <row r="330" spans="1:13" ht="15.75">
      <c r="A330" s="21" t="s">
        <v>624</v>
      </c>
      <c r="B330" s="21" t="s">
        <v>636</v>
      </c>
      <c r="C330" s="2" t="str">
        <f>CONCATENATE(MID(E330,3,1),".")</f>
        <v>7.</v>
      </c>
      <c r="D330" s="2" t="str">
        <f>MID(E330,1,2)</f>
        <v>21</v>
      </c>
      <c r="E330" s="1" t="s">
        <v>391</v>
      </c>
      <c r="F330" t="s">
        <v>650</v>
      </c>
      <c r="G330" s="2" t="s">
        <v>1</v>
      </c>
      <c r="H330" t="s">
        <v>68</v>
      </c>
      <c r="I330" s="2" t="s">
        <v>3</v>
      </c>
      <c r="J330" s="5">
        <v>43516</v>
      </c>
      <c r="K330" s="2" t="s">
        <v>9</v>
      </c>
      <c r="M330" t="b">
        <f t="shared" si="5"/>
        <v>1</v>
      </c>
    </row>
    <row r="331" spans="1:13" ht="15.75">
      <c r="A331" s="21" t="s">
        <v>624</v>
      </c>
      <c r="B331" s="21" t="s">
        <v>614</v>
      </c>
      <c r="C331" s="2" t="str">
        <f>CONCATENATE(MID(E331,3,1),".")</f>
        <v>7.</v>
      </c>
      <c r="D331" s="2" t="str">
        <f>MID(E331,1,2)</f>
        <v>21</v>
      </c>
      <c r="E331" s="1" t="s">
        <v>390</v>
      </c>
      <c r="F331" t="s">
        <v>649</v>
      </c>
      <c r="G331" s="2" t="s">
        <v>1</v>
      </c>
      <c r="H331" t="s">
        <v>82</v>
      </c>
      <c r="I331" s="2" t="s">
        <v>3</v>
      </c>
      <c r="J331" s="5">
        <v>43516</v>
      </c>
      <c r="K331" s="2" t="s">
        <v>9</v>
      </c>
      <c r="M331" t="b">
        <f t="shared" si="5"/>
        <v>1</v>
      </c>
    </row>
    <row r="332" spans="1:13" ht="15.75">
      <c r="A332" s="21" t="s">
        <v>632</v>
      </c>
      <c r="B332" s="21" t="s">
        <v>620</v>
      </c>
      <c r="C332" s="2" t="str">
        <f>CONCATENATE(MID(E332,3,1),".")</f>
        <v>7.</v>
      </c>
      <c r="D332" s="2" t="str">
        <f>MID(E332,1,2)</f>
        <v>22</v>
      </c>
      <c r="E332" s="1" t="s">
        <v>397</v>
      </c>
      <c r="F332" t="s">
        <v>665</v>
      </c>
      <c r="G332" s="2" t="s">
        <v>1</v>
      </c>
      <c r="H332" t="s">
        <v>108</v>
      </c>
      <c r="I332" s="2" t="s">
        <v>3</v>
      </c>
      <c r="J332" s="5">
        <v>43516</v>
      </c>
      <c r="K332" s="2" t="s">
        <v>4</v>
      </c>
      <c r="M332" t="b">
        <f t="shared" si="5"/>
        <v>1</v>
      </c>
    </row>
    <row r="333" spans="1:13" ht="15.75">
      <c r="A333" s="21" t="s">
        <v>613</v>
      </c>
      <c r="B333" s="21" t="s">
        <v>622</v>
      </c>
      <c r="C333" s="2" t="str">
        <f>CONCATENATE(MID(E333,3,1),".")</f>
        <v>7.</v>
      </c>
      <c r="D333" s="2" t="str">
        <f>MID(E333,1,2)</f>
        <v>31</v>
      </c>
      <c r="E333" s="1" t="s">
        <v>401</v>
      </c>
      <c r="F333" t="s">
        <v>655</v>
      </c>
      <c r="G333" s="2" t="s">
        <v>1</v>
      </c>
      <c r="H333" t="s">
        <v>67</v>
      </c>
      <c r="I333" s="2" t="s">
        <v>3</v>
      </c>
      <c r="J333" s="5">
        <v>43516</v>
      </c>
      <c r="K333" s="2" t="s">
        <v>9</v>
      </c>
      <c r="M333" t="b">
        <f t="shared" si="5"/>
        <v>1</v>
      </c>
    </row>
    <row r="334" spans="1:13" ht="15.75">
      <c r="A334" s="21" t="s">
        <v>636</v>
      </c>
      <c r="B334" s="21" t="s">
        <v>639</v>
      </c>
      <c r="C334" s="2" t="str">
        <f>CONCATENATE(MID(E334,3,1),".")</f>
        <v>7.</v>
      </c>
      <c r="D334" s="2" t="str">
        <f>MID(E334,1,2)</f>
        <v>01</v>
      </c>
      <c r="E334" s="1" t="s">
        <v>373</v>
      </c>
      <c r="F334" t="s">
        <v>16</v>
      </c>
      <c r="G334" s="2" t="s">
        <v>1</v>
      </c>
      <c r="H334" t="s">
        <v>37</v>
      </c>
      <c r="I334" s="2" t="s">
        <v>12</v>
      </c>
      <c r="J334" s="5">
        <v>43517</v>
      </c>
      <c r="K334" s="2" t="s">
        <v>4</v>
      </c>
      <c r="M334" t="b">
        <f t="shared" si="5"/>
        <v>1</v>
      </c>
    </row>
    <row r="335" spans="1:13" ht="15.75">
      <c r="A335" s="21" t="s">
        <v>616</v>
      </c>
      <c r="B335" s="21" t="s">
        <v>645</v>
      </c>
      <c r="C335" s="2" t="str">
        <f>CONCATENATE(MID(E335,3,1),".")</f>
        <v>7.</v>
      </c>
      <c r="D335" s="2" t="str">
        <f>MID(E335,1,2)</f>
        <v>11</v>
      </c>
      <c r="E335" s="1" t="s">
        <v>380</v>
      </c>
      <c r="F335" t="s">
        <v>38</v>
      </c>
      <c r="G335" s="2" t="s">
        <v>1</v>
      </c>
      <c r="H335" t="s">
        <v>646</v>
      </c>
      <c r="I335" s="2" t="s">
        <v>12</v>
      </c>
      <c r="J335" s="5">
        <v>43517</v>
      </c>
      <c r="K335" s="2" t="s">
        <v>4</v>
      </c>
      <c r="M335" t="b">
        <f t="shared" si="5"/>
        <v>1</v>
      </c>
    </row>
    <row r="336" spans="1:13" ht="15.75">
      <c r="A336" s="21" t="s">
        <v>634</v>
      </c>
      <c r="B336" s="21" t="s">
        <v>614</v>
      </c>
      <c r="C336" s="2" t="str">
        <f>CONCATENATE(MID(E336,3,1),".")</f>
        <v>7.</v>
      </c>
      <c r="D336" s="2" t="str">
        <f>MID(E336,1,2)</f>
        <v>11</v>
      </c>
      <c r="E336" s="1" t="s">
        <v>381</v>
      </c>
      <c r="F336" t="s">
        <v>27</v>
      </c>
      <c r="G336" s="2" t="s">
        <v>1</v>
      </c>
      <c r="H336" t="s">
        <v>74</v>
      </c>
      <c r="I336" s="2" t="s">
        <v>12</v>
      </c>
      <c r="J336" s="5">
        <v>43517</v>
      </c>
      <c r="K336" s="2" t="s">
        <v>4</v>
      </c>
      <c r="M336" t="b">
        <f t="shared" si="5"/>
        <v>1</v>
      </c>
    </row>
    <row r="337" spans="1:13" ht="15.75">
      <c r="A337" s="21" t="s">
        <v>613</v>
      </c>
      <c r="B337" s="21" t="s">
        <v>651</v>
      </c>
      <c r="C337" s="2" t="str">
        <f>CONCATENATE(MID(E337,3,1),".")</f>
        <v>7.</v>
      </c>
      <c r="D337" s="2" t="str">
        <f>MID(E337,1,2)</f>
        <v>12</v>
      </c>
      <c r="E337" s="1" t="s">
        <v>385</v>
      </c>
      <c r="F337" t="s">
        <v>619</v>
      </c>
      <c r="G337" s="2" t="s">
        <v>1</v>
      </c>
      <c r="H337" t="s">
        <v>673</v>
      </c>
      <c r="I337" s="2" t="s">
        <v>12</v>
      </c>
      <c r="J337" s="5">
        <v>43517</v>
      </c>
      <c r="K337" s="2" t="s">
        <v>4</v>
      </c>
      <c r="M337" t="b">
        <f t="shared" si="5"/>
        <v>1</v>
      </c>
    </row>
    <row r="338" spans="1:13" ht="15.75">
      <c r="A338" s="21" t="s">
        <v>617</v>
      </c>
      <c r="B338" s="21" t="s">
        <v>660</v>
      </c>
      <c r="C338" s="2" t="str">
        <f>CONCATENATE(MID(E338,3,1),".")</f>
        <v>7.</v>
      </c>
      <c r="D338" s="2" t="str">
        <f>MID(E338,1,2)</f>
        <v>12</v>
      </c>
      <c r="E338" s="1" t="s">
        <v>386</v>
      </c>
      <c r="F338" t="s">
        <v>44</v>
      </c>
      <c r="G338" s="2" t="s">
        <v>1</v>
      </c>
      <c r="H338" t="s">
        <v>661</v>
      </c>
      <c r="I338" s="2" t="s">
        <v>12</v>
      </c>
      <c r="J338" s="5">
        <v>43517</v>
      </c>
      <c r="K338" s="2" t="s">
        <v>99</v>
      </c>
      <c r="M338" t="b">
        <f t="shared" si="5"/>
        <v>1</v>
      </c>
    </row>
    <row r="339" spans="1:13" ht="15.75">
      <c r="A339" s="20" t="s">
        <v>610</v>
      </c>
      <c r="B339" s="20" t="s">
        <v>662</v>
      </c>
      <c r="C339" s="2" t="str">
        <f>CONCATENATE(MID(E339,3,1),".")</f>
        <v>7.</v>
      </c>
      <c r="D339" s="2" t="str">
        <f>MID(E339,1,2)</f>
        <v>21</v>
      </c>
      <c r="E339" s="1" t="s">
        <v>392</v>
      </c>
      <c r="F339" t="s">
        <v>59</v>
      </c>
      <c r="G339" s="2" t="s">
        <v>1</v>
      </c>
      <c r="H339" t="s">
        <v>663</v>
      </c>
      <c r="I339" s="2" t="s">
        <v>12</v>
      </c>
      <c r="J339" s="5">
        <v>43517</v>
      </c>
      <c r="K339" s="2" t="s">
        <v>4</v>
      </c>
      <c r="M339" t="b">
        <f t="shared" si="5"/>
        <v>1</v>
      </c>
    </row>
    <row r="340" spans="1:13" ht="15.75">
      <c r="A340" s="21" t="s">
        <v>624</v>
      </c>
      <c r="B340" s="21" t="s">
        <v>625</v>
      </c>
      <c r="C340" s="2" t="str">
        <f>CONCATENATE(MID(E340,3,1),".")</f>
        <v>7.</v>
      </c>
      <c r="D340" s="2" t="str">
        <f>MID(E340,1,2)</f>
        <v>22</v>
      </c>
      <c r="E340" s="1" t="s">
        <v>396</v>
      </c>
      <c r="F340" t="s">
        <v>664</v>
      </c>
      <c r="G340" s="2" t="s">
        <v>1</v>
      </c>
      <c r="H340" t="s">
        <v>56</v>
      </c>
      <c r="I340" s="2" t="s">
        <v>12</v>
      </c>
      <c r="J340" s="5">
        <v>43517</v>
      </c>
      <c r="K340" s="2" t="s">
        <v>4</v>
      </c>
      <c r="M340" t="b">
        <f t="shared" si="5"/>
        <v>1</v>
      </c>
    </row>
    <row r="341" spans="1:13" ht="15.75">
      <c r="A341" s="21" t="s">
        <v>614</v>
      </c>
      <c r="B341" s="21" t="s">
        <v>627</v>
      </c>
      <c r="C341" s="2" t="str">
        <f>CONCATENATE(MID(E341,3,1),".")</f>
        <v>7.</v>
      </c>
      <c r="D341" s="2" t="str">
        <f>MID(E341,1,2)</f>
        <v>22</v>
      </c>
      <c r="E341" s="1" t="s">
        <v>398</v>
      </c>
      <c r="F341" t="s">
        <v>104</v>
      </c>
      <c r="G341" s="2" t="s">
        <v>1</v>
      </c>
      <c r="H341" t="s">
        <v>637</v>
      </c>
      <c r="I341" s="2" t="s">
        <v>12</v>
      </c>
      <c r="J341" s="5">
        <v>43517</v>
      </c>
      <c r="K341" s="2" t="s">
        <v>4</v>
      </c>
      <c r="M341" t="b">
        <f t="shared" si="5"/>
        <v>1</v>
      </c>
    </row>
    <row r="342" spans="1:13" ht="15.75">
      <c r="A342" s="21" t="s">
        <v>611</v>
      </c>
      <c r="B342" s="21" t="s">
        <v>617</v>
      </c>
      <c r="C342" s="2" t="str">
        <f>CONCATENATE(MID(E342,3,1),".")</f>
        <v>7.</v>
      </c>
      <c r="D342" s="2" t="str">
        <f>MID(E342,1,2)</f>
        <v>33</v>
      </c>
      <c r="E342" s="1" t="s">
        <v>411</v>
      </c>
      <c r="F342" t="s">
        <v>162</v>
      </c>
      <c r="G342" s="2" t="s">
        <v>1</v>
      </c>
      <c r="H342" t="s">
        <v>98</v>
      </c>
      <c r="I342" s="2" t="s">
        <v>12</v>
      </c>
      <c r="J342" s="5">
        <v>43517</v>
      </c>
      <c r="K342" s="2" t="s">
        <v>4</v>
      </c>
      <c r="M342" t="b">
        <f t="shared" si="5"/>
        <v>1</v>
      </c>
    </row>
    <row r="343" spans="1:13" ht="15.75">
      <c r="A343" s="21" t="s">
        <v>622</v>
      </c>
      <c r="B343" s="21" t="s">
        <v>639</v>
      </c>
      <c r="C343" s="2" t="str">
        <f>CONCATENATE(MID(E343,3,1),".")</f>
        <v>7.</v>
      </c>
      <c r="D343" s="2" t="str">
        <f>MID(E343,1,2)</f>
        <v>33</v>
      </c>
      <c r="E343" s="1" t="s">
        <v>412</v>
      </c>
      <c r="F343" t="s">
        <v>112</v>
      </c>
      <c r="G343" s="2" t="s">
        <v>1</v>
      </c>
      <c r="H343" t="s">
        <v>95</v>
      </c>
      <c r="I343" s="2" t="s">
        <v>12</v>
      </c>
      <c r="J343" s="5">
        <v>43517</v>
      </c>
      <c r="K343" s="2" t="s">
        <v>4</v>
      </c>
      <c r="M343" t="b">
        <f t="shared" si="5"/>
        <v>1</v>
      </c>
    </row>
    <row r="344" spans="1:13" ht="15.75">
      <c r="A344" s="21" t="s">
        <v>630</v>
      </c>
      <c r="B344" s="21" t="s">
        <v>616</v>
      </c>
      <c r="C344" s="2" t="str">
        <f>CONCATENATE(MID(E344,3,1),".")</f>
        <v>7.</v>
      </c>
      <c r="D344" s="2" t="str">
        <f>MID(E344,1,2)</f>
        <v>33</v>
      </c>
      <c r="E344" s="1" t="s">
        <v>410</v>
      </c>
      <c r="F344" t="s">
        <v>115</v>
      </c>
      <c r="G344" s="2" t="s">
        <v>1</v>
      </c>
      <c r="H344" t="s">
        <v>116</v>
      </c>
      <c r="I344" s="2" t="s">
        <v>12</v>
      </c>
      <c r="J344" s="5">
        <v>43517</v>
      </c>
      <c r="K344" s="2" t="s">
        <v>4</v>
      </c>
      <c r="M344" t="b">
        <f t="shared" si="5"/>
        <v>1</v>
      </c>
    </row>
    <row r="345" spans="1:13" ht="15.75">
      <c r="A345" s="21" t="s">
        <v>618</v>
      </c>
      <c r="B345" s="21" t="s">
        <v>642</v>
      </c>
      <c r="C345" s="2" t="str">
        <f>CONCATENATE(MID(E345,3,1),".")</f>
        <v>7.</v>
      </c>
      <c r="D345" s="2" t="str">
        <f>MID(E345,1,2)</f>
        <v>34</v>
      </c>
      <c r="E345" s="1" t="s">
        <v>416</v>
      </c>
      <c r="F345" t="s">
        <v>671</v>
      </c>
      <c r="G345" s="2" t="s">
        <v>1</v>
      </c>
      <c r="H345" t="s">
        <v>85</v>
      </c>
      <c r="I345" s="2" t="s">
        <v>12</v>
      </c>
      <c r="J345" s="5">
        <v>43517</v>
      </c>
      <c r="K345" s="2" t="s">
        <v>4</v>
      </c>
      <c r="M345" t="b">
        <f t="shared" si="5"/>
        <v>1</v>
      </c>
    </row>
    <row r="346" spans="1:13" ht="15.75">
      <c r="A346" s="21" t="s">
        <v>616</v>
      </c>
      <c r="B346" s="21" t="s">
        <v>634</v>
      </c>
      <c r="C346" s="2" t="str">
        <f>CONCATENATE(MID(E346,3,1),".")</f>
        <v>7.</v>
      </c>
      <c r="D346" s="2" t="str">
        <f>MID(E346,1,2)</f>
        <v>22</v>
      </c>
      <c r="E346" s="1" t="s">
        <v>399</v>
      </c>
      <c r="F346" t="s">
        <v>90</v>
      </c>
      <c r="G346" s="2" t="s">
        <v>1</v>
      </c>
      <c r="H346" t="s">
        <v>72</v>
      </c>
      <c r="I346" s="2" t="s">
        <v>22</v>
      </c>
      <c r="J346" s="5">
        <v>43518</v>
      </c>
      <c r="K346" s="2" t="s">
        <v>4</v>
      </c>
      <c r="M346" t="b">
        <f t="shared" si="5"/>
        <v>1</v>
      </c>
    </row>
    <row r="347" spans="1:13" ht="15.75">
      <c r="A347" s="21" t="s">
        <v>630</v>
      </c>
      <c r="B347" s="21" t="s">
        <v>621</v>
      </c>
      <c r="C347" s="2" t="str">
        <f>CONCATENATE(MID(E347,3,1),".")</f>
        <v>7.</v>
      </c>
      <c r="D347" s="2" t="str">
        <f>MID(E347,1,2)</f>
        <v>22</v>
      </c>
      <c r="E347" s="1" t="s">
        <v>394</v>
      </c>
      <c r="F347" t="s">
        <v>61</v>
      </c>
      <c r="G347" s="2" t="s">
        <v>1</v>
      </c>
      <c r="H347" t="s">
        <v>58</v>
      </c>
      <c r="I347" s="2" t="s">
        <v>22</v>
      </c>
      <c r="J347" s="5">
        <v>43518</v>
      </c>
      <c r="K347" s="2" t="s">
        <v>4</v>
      </c>
      <c r="M347" t="b">
        <f t="shared" si="5"/>
        <v>1</v>
      </c>
    </row>
    <row r="348" spans="1:13" ht="15.75">
      <c r="A348" s="21" t="s">
        <v>668</v>
      </c>
      <c r="B348" s="21" t="s">
        <v>627</v>
      </c>
      <c r="C348" s="2" t="str">
        <f>CONCATENATE(MID(E348,3,1),".")</f>
        <v>7.</v>
      </c>
      <c r="D348" s="2" t="str">
        <f>MID(E348,1,2)</f>
        <v>32</v>
      </c>
      <c r="E348" s="1" t="s">
        <v>409</v>
      </c>
      <c r="F348" t="s">
        <v>127</v>
      </c>
      <c r="G348" s="2" t="s">
        <v>1</v>
      </c>
      <c r="H348" t="s">
        <v>629</v>
      </c>
      <c r="I348" s="2" t="s">
        <v>22</v>
      </c>
      <c r="J348" s="5">
        <v>43518</v>
      </c>
      <c r="K348" s="2" t="s">
        <v>4</v>
      </c>
      <c r="M348" t="b">
        <f t="shared" si="5"/>
        <v>1</v>
      </c>
    </row>
    <row r="349" spans="1:13" ht="15.75">
      <c r="A349" s="21" t="s">
        <v>657</v>
      </c>
      <c r="B349" s="21" t="s">
        <v>630</v>
      </c>
      <c r="C349" s="2" t="str">
        <f>CONCATENATE(MID(E349,3,1),".")</f>
        <v>7.</v>
      </c>
      <c r="D349" s="2" t="str">
        <f>MID(E349,1,2)</f>
        <v>34</v>
      </c>
      <c r="E349" s="1" t="s">
        <v>693</v>
      </c>
      <c r="F349" t="s">
        <v>84</v>
      </c>
      <c r="G349" s="2" t="s">
        <v>1</v>
      </c>
      <c r="H349" t="s">
        <v>96</v>
      </c>
      <c r="I349" s="2" t="s">
        <v>22</v>
      </c>
      <c r="J349" s="5">
        <v>43518</v>
      </c>
      <c r="K349" s="2" t="s">
        <v>80</v>
      </c>
      <c r="M349" t="b">
        <f t="shared" si="5"/>
        <v>1</v>
      </c>
    </row>
    <row r="350" spans="1:13" ht="15.75">
      <c r="A350" s="21" t="s">
        <v>616</v>
      </c>
      <c r="B350" s="21" t="s">
        <v>613</v>
      </c>
      <c r="C350" s="2" t="str">
        <f>CONCATENATE(MID(E350,3,1),".")</f>
        <v>8.</v>
      </c>
      <c r="D350" s="2" t="str">
        <f>MID(E350,1,2)</f>
        <v>01</v>
      </c>
      <c r="E350" s="1" t="s">
        <v>419</v>
      </c>
      <c r="F350" t="s">
        <v>7</v>
      </c>
      <c r="G350" s="2" t="s">
        <v>1</v>
      </c>
      <c r="H350" t="s">
        <v>658</v>
      </c>
      <c r="I350" s="2" t="s">
        <v>20</v>
      </c>
      <c r="J350" s="5">
        <v>43521</v>
      </c>
      <c r="K350" s="2" t="s">
        <v>4</v>
      </c>
      <c r="M350" t="b">
        <f t="shared" si="5"/>
        <v>1</v>
      </c>
    </row>
    <row r="351" spans="1:13" ht="15.75">
      <c r="A351" s="20" t="s">
        <v>610</v>
      </c>
      <c r="B351" s="20" t="s">
        <v>636</v>
      </c>
      <c r="C351" s="2" t="str">
        <f>CONCATENATE(MID(E351,3,1),".")</f>
        <v>8.</v>
      </c>
      <c r="D351" s="2" t="str">
        <f>MID(E351,1,2)</f>
        <v>01</v>
      </c>
      <c r="E351" s="1" t="s">
        <v>422</v>
      </c>
      <c r="F351" t="s">
        <v>612</v>
      </c>
      <c r="G351" s="2" t="s">
        <v>1</v>
      </c>
      <c r="H351" t="s">
        <v>16</v>
      </c>
      <c r="I351" s="2" t="s">
        <v>20</v>
      </c>
      <c r="J351" s="5">
        <v>43521</v>
      </c>
      <c r="K351" s="2" t="s">
        <v>4</v>
      </c>
      <c r="M351" t="b">
        <f t="shared" si="5"/>
        <v>1</v>
      </c>
    </row>
    <row r="352" spans="1:13" ht="15.75">
      <c r="A352" s="21" t="s">
        <v>613</v>
      </c>
      <c r="B352" s="21" t="s">
        <v>623</v>
      </c>
      <c r="C352" s="2" t="str">
        <f>CONCATENATE(MID(E352,3,1),".")</f>
        <v>8.</v>
      </c>
      <c r="D352" s="2" t="str">
        <f>MID(E352,1,2)</f>
        <v>11</v>
      </c>
      <c r="E352" s="1" t="s">
        <v>428</v>
      </c>
      <c r="F352" t="s">
        <v>615</v>
      </c>
      <c r="G352" s="2" t="s">
        <v>1</v>
      </c>
      <c r="H352" t="s">
        <v>50</v>
      </c>
      <c r="I352" s="2" t="s">
        <v>20</v>
      </c>
      <c r="J352" s="5">
        <v>43521</v>
      </c>
      <c r="K352" s="2" t="s">
        <v>4</v>
      </c>
      <c r="M352" t="b">
        <f t="shared" si="5"/>
        <v>1</v>
      </c>
    </row>
    <row r="353" spans="1:13" ht="15.75">
      <c r="A353" s="21" t="s">
        <v>660</v>
      </c>
      <c r="B353" s="21" t="s">
        <v>623</v>
      </c>
      <c r="C353" s="2" t="str">
        <f>CONCATENATE(MID(E353,3,1),".")</f>
        <v>8.</v>
      </c>
      <c r="D353" s="2" t="str">
        <f>MID(E353,1,2)</f>
        <v>12</v>
      </c>
      <c r="E353" s="1" t="s">
        <v>431</v>
      </c>
      <c r="F353" t="s">
        <v>661</v>
      </c>
      <c r="G353" s="2" t="s">
        <v>1</v>
      </c>
      <c r="H353" t="s">
        <v>34</v>
      </c>
      <c r="I353" s="2" t="s">
        <v>20</v>
      </c>
      <c r="J353" s="5">
        <v>43521</v>
      </c>
      <c r="K353" s="2" t="s">
        <v>9</v>
      </c>
      <c r="M353" t="b">
        <f t="shared" si="5"/>
        <v>1</v>
      </c>
    </row>
    <row r="354" spans="1:13" ht="15.75">
      <c r="A354" s="21" t="s">
        <v>620</v>
      </c>
      <c r="B354" s="21" t="s">
        <v>614</v>
      </c>
      <c r="C354" s="2" t="str">
        <f>CONCATENATE(MID(E354,3,1),".")</f>
        <v>8.</v>
      </c>
      <c r="D354" s="2" t="str">
        <f>MID(E354,1,2)</f>
        <v>22</v>
      </c>
      <c r="E354" s="1" t="s">
        <v>444</v>
      </c>
      <c r="F354" t="s">
        <v>108</v>
      </c>
      <c r="G354" s="2" t="s">
        <v>1</v>
      </c>
      <c r="H354" t="s">
        <v>104</v>
      </c>
      <c r="I354" s="2" t="s">
        <v>20</v>
      </c>
      <c r="J354" s="5">
        <v>43521</v>
      </c>
      <c r="K354" s="2" t="s">
        <v>80</v>
      </c>
      <c r="M354" t="b">
        <f t="shared" si="5"/>
        <v>1</v>
      </c>
    </row>
    <row r="355" spans="1:13" ht="15.75">
      <c r="A355" s="21" t="s">
        <v>622</v>
      </c>
      <c r="B355" s="21" t="s">
        <v>642</v>
      </c>
      <c r="C355" s="2" t="str">
        <f>CONCATENATE(MID(E355,3,1),".")</f>
        <v>8.</v>
      </c>
      <c r="D355" s="2" t="str">
        <f>MID(E355,1,2)</f>
        <v>31</v>
      </c>
      <c r="E355" s="1" t="s">
        <v>450</v>
      </c>
      <c r="F355" t="s">
        <v>67</v>
      </c>
      <c r="G355" s="2" t="s">
        <v>1</v>
      </c>
      <c r="H355" t="s">
        <v>101</v>
      </c>
      <c r="I355" s="2" t="s">
        <v>20</v>
      </c>
      <c r="J355" s="5">
        <v>43521</v>
      </c>
      <c r="K355" s="2" t="s">
        <v>4</v>
      </c>
      <c r="M355" t="b">
        <f t="shared" si="5"/>
        <v>1</v>
      </c>
    </row>
    <row r="356" spans="1:13" ht="15.75">
      <c r="A356" s="21" t="s">
        <v>623</v>
      </c>
      <c r="B356" s="21" t="s">
        <v>614</v>
      </c>
      <c r="C356" s="2" t="str">
        <f>CONCATENATE(MID(E356,3,1),".")</f>
        <v>8.</v>
      </c>
      <c r="D356" s="2" t="str">
        <f>MID(E356,1,2)</f>
        <v>31</v>
      </c>
      <c r="E356" s="1" t="s">
        <v>452</v>
      </c>
      <c r="F356" t="s">
        <v>106</v>
      </c>
      <c r="G356" s="2" t="s">
        <v>1</v>
      </c>
      <c r="H356" t="s">
        <v>626</v>
      </c>
      <c r="I356" s="2" t="s">
        <v>20</v>
      </c>
      <c r="J356" s="5">
        <v>43521</v>
      </c>
      <c r="K356" s="2" t="s">
        <v>4</v>
      </c>
      <c r="M356" t="b">
        <f t="shared" si="5"/>
        <v>1</v>
      </c>
    </row>
    <row r="357" spans="1:13" ht="15.75">
      <c r="A357" s="21" t="s">
        <v>624</v>
      </c>
      <c r="B357" s="21" t="s">
        <v>621</v>
      </c>
      <c r="C357" s="2" t="str">
        <f>CONCATENATE(MID(E357,3,1),".")</f>
        <v>8.</v>
      </c>
      <c r="D357" s="2" t="str">
        <f>MID(E357,1,2)</f>
        <v>32</v>
      </c>
      <c r="E357" s="1" t="s">
        <v>456</v>
      </c>
      <c r="F357" t="s">
        <v>628</v>
      </c>
      <c r="G357" s="2" t="s">
        <v>1</v>
      </c>
      <c r="H357" t="s">
        <v>119</v>
      </c>
      <c r="I357" s="2" t="s">
        <v>20</v>
      </c>
      <c r="J357" s="5">
        <v>43521</v>
      </c>
      <c r="K357" s="2" t="s">
        <v>9</v>
      </c>
      <c r="M357" t="b">
        <f t="shared" si="5"/>
        <v>1</v>
      </c>
    </row>
    <row r="358" spans="1:13" ht="15.75">
      <c r="A358" s="21" t="s">
        <v>624</v>
      </c>
      <c r="B358" s="21" t="s">
        <v>618</v>
      </c>
      <c r="C358" s="2" t="str">
        <f>CONCATENATE(MID(E358,3,1),".")</f>
        <v>8.</v>
      </c>
      <c r="D358" s="2" t="str">
        <f>MID(E358,1,2)</f>
        <v>34</v>
      </c>
      <c r="E358" s="1" t="s">
        <v>466</v>
      </c>
      <c r="F358" t="s">
        <v>121</v>
      </c>
      <c r="G358" s="2" t="s">
        <v>1</v>
      </c>
      <c r="H358" t="s">
        <v>671</v>
      </c>
      <c r="I358" s="2" t="s">
        <v>20</v>
      </c>
      <c r="J358" s="5">
        <v>43521</v>
      </c>
      <c r="K358" s="2" t="s">
        <v>9</v>
      </c>
      <c r="M358" t="b">
        <f t="shared" si="5"/>
        <v>1</v>
      </c>
    </row>
    <row r="359" spans="1:13" ht="15.75">
      <c r="A359" s="21" t="s">
        <v>632</v>
      </c>
      <c r="B359" s="21" t="s">
        <v>616</v>
      </c>
      <c r="C359" s="2" t="str">
        <f>CONCATENATE(MID(E359,3,1),".")</f>
        <v>8.</v>
      </c>
      <c r="D359" s="2" t="str">
        <f>MID(E359,1,2)</f>
        <v>11</v>
      </c>
      <c r="E359" s="1" t="s">
        <v>426</v>
      </c>
      <c r="F359" t="s">
        <v>633</v>
      </c>
      <c r="G359" s="2" t="s">
        <v>1</v>
      </c>
      <c r="H359" t="s">
        <v>38</v>
      </c>
      <c r="I359" s="2" t="s">
        <v>8</v>
      </c>
      <c r="J359" s="5">
        <v>43522</v>
      </c>
      <c r="K359" s="2" t="s">
        <v>4</v>
      </c>
      <c r="M359" t="b">
        <f t="shared" si="5"/>
        <v>1</v>
      </c>
    </row>
    <row r="360" spans="1:13" ht="15.75">
      <c r="A360" s="21" t="s">
        <v>616</v>
      </c>
      <c r="B360" s="21" t="s">
        <v>614</v>
      </c>
      <c r="C360" s="2" t="str">
        <f>CONCATENATE(MID(E360,3,1),".")</f>
        <v>8.</v>
      </c>
      <c r="D360" s="2" t="str">
        <f>MID(E360,1,2)</f>
        <v>11</v>
      </c>
      <c r="E360" s="1" t="s">
        <v>424</v>
      </c>
      <c r="F360" t="s">
        <v>49</v>
      </c>
      <c r="G360" s="2" t="s">
        <v>1</v>
      </c>
      <c r="H360" t="s">
        <v>74</v>
      </c>
      <c r="I360" s="2" t="s">
        <v>8</v>
      </c>
      <c r="J360" s="5">
        <v>43522</v>
      </c>
      <c r="K360" s="2" t="s">
        <v>4</v>
      </c>
      <c r="M360" t="b">
        <f t="shared" si="5"/>
        <v>1</v>
      </c>
    </row>
    <row r="361" spans="1:13" ht="15.75">
      <c r="A361" s="21" t="s">
        <v>630</v>
      </c>
      <c r="B361" s="21" t="s">
        <v>635</v>
      </c>
      <c r="C361" s="2" t="str">
        <f>CONCATENATE(MID(E361,3,1),".")</f>
        <v>8.</v>
      </c>
      <c r="D361" s="2" t="str">
        <f>MID(E361,1,2)</f>
        <v>11</v>
      </c>
      <c r="E361" s="1" t="s">
        <v>429</v>
      </c>
      <c r="F361" t="s">
        <v>46</v>
      </c>
      <c r="G361" s="2" t="s">
        <v>1</v>
      </c>
      <c r="H361" t="s">
        <v>24</v>
      </c>
      <c r="I361" s="2" t="s">
        <v>8</v>
      </c>
      <c r="J361" s="5">
        <v>43522</v>
      </c>
      <c r="K361" s="2" t="s">
        <v>4</v>
      </c>
      <c r="M361" t="b">
        <f t="shared" si="5"/>
        <v>1</v>
      </c>
    </row>
    <row r="362" spans="1:13" ht="15.75">
      <c r="A362" s="21" t="s">
        <v>614</v>
      </c>
      <c r="B362" s="21" t="s">
        <v>616</v>
      </c>
      <c r="C362" s="2" t="str">
        <f>CONCATENATE(MID(E362,3,1),".")</f>
        <v>8.</v>
      </c>
      <c r="D362" s="2" t="str">
        <f>MID(E362,1,2)</f>
        <v>12</v>
      </c>
      <c r="E362" s="1" t="s">
        <v>435</v>
      </c>
      <c r="F362" t="s">
        <v>47</v>
      </c>
      <c r="G362" s="2" t="s">
        <v>1</v>
      </c>
      <c r="H362" t="s">
        <v>31</v>
      </c>
      <c r="I362" s="2" t="s">
        <v>8</v>
      </c>
      <c r="J362" s="5">
        <v>43522</v>
      </c>
      <c r="K362" s="2" t="s">
        <v>4</v>
      </c>
      <c r="M362" t="b">
        <f t="shared" si="5"/>
        <v>1</v>
      </c>
    </row>
    <row r="363" spans="1:13" ht="15.75">
      <c r="A363" s="20" t="s">
        <v>636</v>
      </c>
      <c r="B363" s="20" t="s">
        <v>610</v>
      </c>
      <c r="C363" s="2" t="str">
        <f>CONCATENATE(MID(E363,3,1),".")</f>
        <v>8.</v>
      </c>
      <c r="D363" s="2" t="str">
        <f>MID(E363,1,2)</f>
        <v>21</v>
      </c>
      <c r="E363" s="1" t="s">
        <v>438</v>
      </c>
      <c r="F363" t="s">
        <v>68</v>
      </c>
      <c r="G363" s="2" t="s">
        <v>1</v>
      </c>
      <c r="H363" t="s">
        <v>59</v>
      </c>
      <c r="I363" s="2" t="s">
        <v>8</v>
      </c>
      <c r="J363" s="5">
        <v>43522</v>
      </c>
      <c r="K363" s="2" t="s">
        <v>9</v>
      </c>
      <c r="M363" t="b">
        <f t="shared" si="5"/>
        <v>1</v>
      </c>
    </row>
    <row r="364" spans="1:13" ht="15.75">
      <c r="A364" s="21" t="s">
        <v>621</v>
      </c>
      <c r="B364" s="21" t="s">
        <v>634</v>
      </c>
      <c r="C364" s="2" t="str">
        <f>CONCATENATE(MID(E364,3,1),".")</f>
        <v>8.</v>
      </c>
      <c r="D364" s="2" t="str">
        <f>MID(E364,1,2)</f>
        <v>22</v>
      </c>
      <c r="E364" s="1" t="s">
        <v>442</v>
      </c>
      <c r="F364" t="s">
        <v>58</v>
      </c>
      <c r="G364" s="2" t="s">
        <v>1</v>
      </c>
      <c r="H364" t="s">
        <v>72</v>
      </c>
      <c r="I364" s="2" t="s">
        <v>8</v>
      </c>
      <c r="J364" s="5">
        <v>43522</v>
      </c>
      <c r="K364" s="2" t="s">
        <v>4</v>
      </c>
      <c r="M364" t="b">
        <f t="shared" si="5"/>
        <v>1</v>
      </c>
    </row>
    <row r="365" spans="1:13" ht="15.75">
      <c r="A365" s="21" t="s">
        <v>627</v>
      </c>
      <c r="B365" s="21" t="s">
        <v>616</v>
      </c>
      <c r="C365" s="2" t="str">
        <f>CONCATENATE(MID(E365,3,1),".")</f>
        <v>8.</v>
      </c>
      <c r="D365" s="2" t="str">
        <f>MID(E365,1,2)</f>
        <v>22</v>
      </c>
      <c r="E365" s="1" t="s">
        <v>443</v>
      </c>
      <c r="F365" t="s">
        <v>637</v>
      </c>
      <c r="G365" s="2" t="s">
        <v>1</v>
      </c>
      <c r="H365" t="s">
        <v>90</v>
      </c>
      <c r="I365" s="2" t="s">
        <v>8</v>
      </c>
      <c r="J365" s="5">
        <v>43522</v>
      </c>
      <c r="K365" s="2" t="s">
        <v>4</v>
      </c>
      <c r="M365" t="b">
        <f t="shared" si="5"/>
        <v>1</v>
      </c>
    </row>
    <row r="366" spans="1:13" ht="15.75">
      <c r="A366" s="21" t="s">
        <v>625</v>
      </c>
      <c r="B366" s="21" t="s">
        <v>632</v>
      </c>
      <c r="C366" s="2" t="str">
        <f>CONCATENATE(MID(E366,3,1),".")</f>
        <v>8.</v>
      </c>
      <c r="D366" s="2" t="str">
        <f>MID(E366,1,2)</f>
        <v>22</v>
      </c>
      <c r="E366" s="1" t="s">
        <v>445</v>
      </c>
      <c r="F366" t="s">
        <v>56</v>
      </c>
      <c r="G366" s="2" t="s">
        <v>1</v>
      </c>
      <c r="H366" t="s">
        <v>665</v>
      </c>
      <c r="I366" s="2" t="s">
        <v>8</v>
      </c>
      <c r="J366" s="5">
        <v>43522</v>
      </c>
      <c r="K366" s="2" t="s">
        <v>9</v>
      </c>
      <c r="M366" t="b">
        <f t="shared" si="5"/>
        <v>1</v>
      </c>
    </row>
    <row r="367" spans="1:13" ht="15.75">
      <c r="A367" s="21" t="s">
        <v>618</v>
      </c>
      <c r="B367" s="21" t="s">
        <v>630</v>
      </c>
      <c r="C367" s="2" t="str">
        <f>CONCATENATE(MID(E367,3,1),".")</f>
        <v>8.</v>
      </c>
      <c r="D367" s="2" t="str">
        <f>MID(E367,1,2)</f>
        <v>31</v>
      </c>
      <c r="E367" s="1" t="s">
        <v>694</v>
      </c>
      <c r="F367" t="s">
        <v>654</v>
      </c>
      <c r="G367" s="2" t="s">
        <v>1</v>
      </c>
      <c r="H367" t="s">
        <v>126</v>
      </c>
      <c r="I367" s="2" t="s">
        <v>8</v>
      </c>
      <c r="J367" s="5">
        <v>43522</v>
      </c>
      <c r="K367" s="2" t="s">
        <v>4</v>
      </c>
      <c r="M367" t="b">
        <f t="shared" si="5"/>
        <v>1</v>
      </c>
    </row>
    <row r="368" spans="1:13" ht="15.75">
      <c r="A368" s="21" t="s">
        <v>617</v>
      </c>
      <c r="B368" s="21" t="s">
        <v>624</v>
      </c>
      <c r="C368" s="2" t="str">
        <f>CONCATENATE(MID(E368,3,1),".")</f>
        <v>8.</v>
      </c>
      <c r="D368" s="2" t="str">
        <f>MID(E368,1,2)</f>
        <v>31</v>
      </c>
      <c r="E368" s="1" t="s">
        <v>448</v>
      </c>
      <c r="F368" t="s">
        <v>62</v>
      </c>
      <c r="G368" s="2" t="s">
        <v>1</v>
      </c>
      <c r="H368" t="s">
        <v>168</v>
      </c>
      <c r="I368" s="2" t="s">
        <v>8</v>
      </c>
      <c r="J368" s="5">
        <v>43522</v>
      </c>
      <c r="K368" s="2" t="s">
        <v>99</v>
      </c>
      <c r="M368" t="b">
        <f t="shared" si="5"/>
        <v>1</v>
      </c>
    </row>
    <row r="369" spans="1:13" ht="15.75">
      <c r="A369" s="21" t="s">
        <v>651</v>
      </c>
      <c r="B369" s="21" t="s">
        <v>622</v>
      </c>
      <c r="C369" s="2" t="str">
        <f>CONCATENATE(MID(E369,3,1),".")</f>
        <v>8.</v>
      </c>
      <c r="D369" s="2" t="str">
        <f>MID(E369,1,2)</f>
        <v>32</v>
      </c>
      <c r="E369" s="1" t="s">
        <v>454</v>
      </c>
      <c r="F369" t="s">
        <v>675</v>
      </c>
      <c r="G369" s="2" t="s">
        <v>1</v>
      </c>
      <c r="H369" t="s">
        <v>65</v>
      </c>
      <c r="I369" s="2" t="s">
        <v>8</v>
      </c>
      <c r="J369" s="5">
        <v>43522</v>
      </c>
      <c r="K369" s="2" t="s">
        <v>9</v>
      </c>
      <c r="M369" t="b">
        <f t="shared" si="5"/>
        <v>1</v>
      </c>
    </row>
    <row r="370" spans="1:13" ht="15.75">
      <c r="A370" s="21" t="s">
        <v>635</v>
      </c>
      <c r="B370" s="21" t="s">
        <v>640</v>
      </c>
      <c r="C370" s="2" t="str">
        <f>CONCATENATE(MID(E370,3,1),".")</f>
        <v>8.</v>
      </c>
      <c r="D370" s="2" t="str">
        <f>MID(E370,1,2)</f>
        <v>33</v>
      </c>
      <c r="E370" s="1" t="s">
        <v>458</v>
      </c>
      <c r="F370" t="s">
        <v>124</v>
      </c>
      <c r="G370" s="2" t="s">
        <v>1</v>
      </c>
      <c r="H370" t="s">
        <v>641</v>
      </c>
      <c r="I370" s="2" t="s">
        <v>8</v>
      </c>
      <c r="J370" s="5">
        <v>43522</v>
      </c>
      <c r="K370" s="2" t="s">
        <v>4</v>
      </c>
      <c r="M370" t="b">
        <f t="shared" si="5"/>
        <v>1</v>
      </c>
    </row>
    <row r="371" spans="1:13" ht="15.75">
      <c r="A371" s="21" t="s">
        <v>634</v>
      </c>
      <c r="B371" s="21" t="s">
        <v>630</v>
      </c>
      <c r="C371" s="2" t="str">
        <f>CONCATENATE(MID(E371,3,1),".")</f>
        <v>8.</v>
      </c>
      <c r="D371" s="2" t="str">
        <f>MID(E371,1,2)</f>
        <v>33</v>
      </c>
      <c r="E371" s="1" t="s">
        <v>462</v>
      </c>
      <c r="F371" t="s">
        <v>123</v>
      </c>
      <c r="G371" s="2" t="s">
        <v>1</v>
      </c>
      <c r="H371" t="s">
        <v>115</v>
      </c>
      <c r="I371" s="2" t="s">
        <v>8</v>
      </c>
      <c r="J371" s="5">
        <v>43522</v>
      </c>
      <c r="K371" s="2" t="s">
        <v>4</v>
      </c>
      <c r="M371" t="b">
        <f t="shared" si="5"/>
        <v>1</v>
      </c>
    </row>
    <row r="372" spans="1:13" ht="15.75">
      <c r="A372" s="21" t="s">
        <v>642</v>
      </c>
      <c r="B372" s="21" t="s">
        <v>651</v>
      </c>
      <c r="C372" s="2" t="str">
        <f>CONCATENATE(MID(E372,3,1),".")</f>
        <v>8.</v>
      </c>
      <c r="D372" s="2" t="str">
        <f>MID(E372,1,2)</f>
        <v>34</v>
      </c>
      <c r="E372" s="1" t="s">
        <v>465</v>
      </c>
      <c r="F372" t="s">
        <v>85</v>
      </c>
      <c r="G372" s="2" t="s">
        <v>1</v>
      </c>
      <c r="H372" t="s">
        <v>672</v>
      </c>
      <c r="I372" s="2" t="s">
        <v>8</v>
      </c>
      <c r="J372" s="5">
        <v>43522</v>
      </c>
      <c r="K372" s="2" t="s">
        <v>9</v>
      </c>
      <c r="M372" t="b">
        <f t="shared" si="5"/>
        <v>1</v>
      </c>
    </row>
    <row r="373" spans="1:13" ht="15.75">
      <c r="A373" s="21" t="s">
        <v>614</v>
      </c>
      <c r="B373" s="21" t="s">
        <v>635</v>
      </c>
      <c r="C373" s="2" t="str">
        <f>CONCATENATE(MID(E373,3,1),".")</f>
        <v>8.</v>
      </c>
      <c r="D373" s="2" t="str">
        <f>MID(E373,1,2)</f>
        <v>01</v>
      </c>
      <c r="E373" s="1" t="s">
        <v>695</v>
      </c>
      <c r="F373" t="s">
        <v>11</v>
      </c>
      <c r="G373" s="2" t="s">
        <v>1</v>
      </c>
      <c r="H373" t="s">
        <v>6</v>
      </c>
      <c r="I373" s="2" t="s">
        <v>3</v>
      </c>
      <c r="J373" s="5">
        <v>43523</v>
      </c>
      <c r="K373" s="2" t="s">
        <v>4</v>
      </c>
      <c r="M373" t="b">
        <f t="shared" si="5"/>
        <v>1</v>
      </c>
    </row>
    <row r="374" spans="1:13" ht="15.75">
      <c r="A374" s="21" t="s">
        <v>623</v>
      </c>
      <c r="B374" s="21" t="s">
        <v>618</v>
      </c>
      <c r="C374" s="2" t="str">
        <f>CONCATENATE(MID(E374,3,1),".")</f>
        <v>8.</v>
      </c>
      <c r="D374" s="2" t="str">
        <f>MID(E374,1,2)</f>
        <v>01</v>
      </c>
      <c r="E374" s="1" t="s">
        <v>423</v>
      </c>
      <c r="F374" t="s">
        <v>0</v>
      </c>
      <c r="G374" s="2" t="s">
        <v>1</v>
      </c>
      <c r="H374" t="s">
        <v>631</v>
      </c>
      <c r="I374" s="2" t="s">
        <v>3</v>
      </c>
      <c r="J374" s="5">
        <v>43523</v>
      </c>
      <c r="K374" s="2" t="s">
        <v>4</v>
      </c>
      <c r="M374" t="b">
        <f t="shared" si="5"/>
        <v>1</v>
      </c>
    </row>
    <row r="375" spans="1:13" ht="15.75">
      <c r="A375" s="21" t="s">
        <v>625</v>
      </c>
      <c r="B375" s="21" t="s">
        <v>623</v>
      </c>
      <c r="C375" s="2" t="str">
        <f>CONCATENATE(MID(E375,3,1),".")</f>
        <v>8.</v>
      </c>
      <c r="D375" s="2" t="str">
        <f>MID(E375,1,2)</f>
        <v>11</v>
      </c>
      <c r="E375" s="1" t="s">
        <v>427</v>
      </c>
      <c r="F375" t="s">
        <v>41</v>
      </c>
      <c r="G375" s="2" t="s">
        <v>1</v>
      </c>
      <c r="H375" t="s">
        <v>2</v>
      </c>
      <c r="I375" s="2" t="s">
        <v>3</v>
      </c>
      <c r="J375" s="5">
        <v>43523</v>
      </c>
      <c r="K375" s="2" t="s">
        <v>9</v>
      </c>
      <c r="M375" t="b">
        <f t="shared" si="5"/>
        <v>1</v>
      </c>
    </row>
    <row r="376" spans="1:13" ht="15.75">
      <c r="A376" s="21" t="s">
        <v>639</v>
      </c>
      <c r="B376" s="21" t="s">
        <v>618</v>
      </c>
      <c r="C376" s="2" t="str">
        <f>CONCATENATE(MID(E376,3,1),".")</f>
        <v>8.</v>
      </c>
      <c r="D376" s="2" t="str">
        <f>MID(E376,1,2)</f>
        <v>12</v>
      </c>
      <c r="E376" s="1" t="s">
        <v>434</v>
      </c>
      <c r="F376" t="s">
        <v>32</v>
      </c>
      <c r="G376" s="2" t="s">
        <v>1</v>
      </c>
      <c r="H376" t="s">
        <v>29</v>
      </c>
      <c r="I376" s="2" t="s">
        <v>3</v>
      </c>
      <c r="J376" s="5">
        <v>43523</v>
      </c>
      <c r="K376" s="2" t="s">
        <v>4</v>
      </c>
      <c r="M376" t="b">
        <f t="shared" si="5"/>
        <v>1</v>
      </c>
    </row>
    <row r="377" spans="1:13" ht="15.75">
      <c r="A377" s="21" t="s">
        <v>618</v>
      </c>
      <c r="B377" s="21" t="s">
        <v>635</v>
      </c>
      <c r="C377" s="2" t="str">
        <f>CONCATENATE(MID(E377,3,1),".")</f>
        <v>8.</v>
      </c>
      <c r="D377" s="2" t="str">
        <f>MID(E377,1,2)</f>
        <v>21</v>
      </c>
      <c r="E377" s="1" t="s">
        <v>441</v>
      </c>
      <c r="F377" t="s">
        <v>648</v>
      </c>
      <c r="G377" s="2" t="s">
        <v>1</v>
      </c>
      <c r="H377" t="s">
        <v>70</v>
      </c>
      <c r="I377" s="2" t="s">
        <v>3</v>
      </c>
      <c r="J377" s="5">
        <v>43523</v>
      </c>
      <c r="K377" s="2" t="s">
        <v>4</v>
      </c>
      <c r="M377" t="b">
        <f t="shared" si="5"/>
        <v>1</v>
      </c>
    </row>
    <row r="378" spans="1:13" ht="15.75">
      <c r="A378" s="21" t="s">
        <v>662</v>
      </c>
      <c r="B378" s="21" t="s">
        <v>639</v>
      </c>
      <c r="C378" s="2" t="str">
        <f>CONCATENATE(MID(E378,3,1),".")</f>
        <v>8.</v>
      </c>
      <c r="D378" s="2" t="str">
        <f>MID(E378,1,2)</f>
        <v>21</v>
      </c>
      <c r="E378" s="1" t="s">
        <v>437</v>
      </c>
      <c r="F378" t="s">
        <v>663</v>
      </c>
      <c r="G378" s="2" t="s">
        <v>1</v>
      </c>
      <c r="H378" t="s">
        <v>75</v>
      </c>
      <c r="I378" s="2" t="s">
        <v>3</v>
      </c>
      <c r="J378" s="5">
        <v>43523</v>
      </c>
      <c r="K378" s="2" t="s">
        <v>4</v>
      </c>
      <c r="M378" t="b">
        <f t="shared" si="5"/>
        <v>1</v>
      </c>
    </row>
    <row r="379" spans="1:13" ht="15.75">
      <c r="A379" s="21" t="s">
        <v>611</v>
      </c>
      <c r="B379" s="21" t="s">
        <v>624</v>
      </c>
      <c r="C379" s="2" t="str">
        <f>CONCATENATE(MID(E379,3,1),".")</f>
        <v>8.</v>
      </c>
      <c r="D379" s="2" t="str">
        <f>MID(E379,1,2)</f>
        <v>22</v>
      </c>
      <c r="E379" s="1" t="s">
        <v>446</v>
      </c>
      <c r="F379" t="s">
        <v>79</v>
      </c>
      <c r="G379" s="2" t="s">
        <v>1</v>
      </c>
      <c r="H379" t="s">
        <v>664</v>
      </c>
      <c r="I379" s="2" t="s">
        <v>3</v>
      </c>
      <c r="J379" s="5">
        <v>43523</v>
      </c>
      <c r="K379" s="2" t="s">
        <v>4</v>
      </c>
      <c r="M379" t="b">
        <f t="shared" si="5"/>
        <v>1</v>
      </c>
    </row>
    <row r="380" spans="1:13" ht="15.75">
      <c r="A380" s="21" t="s">
        <v>639</v>
      </c>
      <c r="B380" s="21" t="s">
        <v>613</v>
      </c>
      <c r="C380" s="2" t="str">
        <f>CONCATENATE(MID(E380,3,1),".")</f>
        <v>8.</v>
      </c>
      <c r="D380" s="2" t="str">
        <f>MID(E380,1,2)</f>
        <v>31</v>
      </c>
      <c r="E380" s="1" t="s">
        <v>451</v>
      </c>
      <c r="F380" t="s">
        <v>88</v>
      </c>
      <c r="G380" s="2" t="s">
        <v>1</v>
      </c>
      <c r="H380" t="s">
        <v>655</v>
      </c>
      <c r="I380" s="2" t="s">
        <v>3</v>
      </c>
      <c r="J380" s="5">
        <v>43523</v>
      </c>
      <c r="K380" s="2" t="s">
        <v>4</v>
      </c>
      <c r="M380" t="b">
        <f t="shared" si="5"/>
        <v>1</v>
      </c>
    </row>
    <row r="381" spans="1:13" ht="15.75">
      <c r="A381" s="21" t="s">
        <v>651</v>
      </c>
      <c r="B381" s="21" t="s">
        <v>625</v>
      </c>
      <c r="C381" s="2" t="str">
        <f>CONCATENATE(MID(E381,3,1),".")</f>
        <v>8.</v>
      </c>
      <c r="D381" s="2" t="str">
        <f>MID(E381,1,2)</f>
        <v>31</v>
      </c>
      <c r="E381" s="1" t="s">
        <v>449</v>
      </c>
      <c r="F381" t="s">
        <v>653</v>
      </c>
      <c r="G381" s="2" t="s">
        <v>1</v>
      </c>
      <c r="H381" t="s">
        <v>87</v>
      </c>
      <c r="I381" s="2" t="s">
        <v>3</v>
      </c>
      <c r="J381" s="5">
        <v>43523</v>
      </c>
      <c r="K381" s="2" t="s">
        <v>9</v>
      </c>
      <c r="M381" t="b">
        <f t="shared" si="5"/>
        <v>1</v>
      </c>
    </row>
    <row r="382" spans="1:13" ht="15.75">
      <c r="A382" s="21" t="s">
        <v>645</v>
      </c>
      <c r="B382" s="21" t="s">
        <v>668</v>
      </c>
      <c r="C382" s="2" t="str">
        <f>CONCATENATE(MID(E382,3,1),".")</f>
        <v>8.</v>
      </c>
      <c r="D382" s="2" t="str">
        <f>MID(E382,1,2)</f>
        <v>32</v>
      </c>
      <c r="E382" s="1" t="s">
        <v>453</v>
      </c>
      <c r="F382" t="s">
        <v>667</v>
      </c>
      <c r="G382" s="2" t="s">
        <v>1</v>
      </c>
      <c r="H382" t="s">
        <v>127</v>
      </c>
      <c r="I382" s="2" t="s">
        <v>3</v>
      </c>
      <c r="J382" s="5">
        <v>43523</v>
      </c>
      <c r="K382" s="2" t="s">
        <v>9</v>
      </c>
      <c r="M382" t="b">
        <f t="shared" si="5"/>
        <v>1</v>
      </c>
    </row>
    <row r="383" spans="1:13" ht="15.75">
      <c r="A383" s="21" t="s">
        <v>656</v>
      </c>
      <c r="B383" s="21" t="s">
        <v>627</v>
      </c>
      <c r="C383" s="2" t="str">
        <f>CONCATENATE(MID(E383,3,1),".")</f>
        <v>8.</v>
      </c>
      <c r="D383" s="2" t="str">
        <f>MID(E383,1,2)</f>
        <v>34</v>
      </c>
      <c r="E383" s="1" t="s">
        <v>696</v>
      </c>
      <c r="F383" t="s">
        <v>103</v>
      </c>
      <c r="G383" s="2" t="s">
        <v>1</v>
      </c>
      <c r="H383" t="s">
        <v>643</v>
      </c>
      <c r="I383" s="2" t="s">
        <v>3</v>
      </c>
      <c r="J383" s="5">
        <v>43523</v>
      </c>
      <c r="K383" s="2" t="s">
        <v>9</v>
      </c>
      <c r="M383" t="b">
        <f t="shared" si="5"/>
        <v>1</v>
      </c>
    </row>
    <row r="384" spans="1:13" ht="15.75">
      <c r="A384" s="21" t="s">
        <v>611</v>
      </c>
      <c r="B384" s="21" t="s">
        <v>625</v>
      </c>
      <c r="C384" s="2" t="str">
        <f>CONCATENATE(MID(E384,3,1),".")</f>
        <v>8.</v>
      </c>
      <c r="D384" s="2" t="str">
        <f>MID(E384,1,2)</f>
        <v>01</v>
      </c>
      <c r="E384" s="1" t="s">
        <v>420</v>
      </c>
      <c r="F384" t="s">
        <v>19</v>
      </c>
      <c r="G384" s="2" t="s">
        <v>1</v>
      </c>
      <c r="H384" t="s">
        <v>14</v>
      </c>
      <c r="I384" s="2" t="s">
        <v>12</v>
      </c>
      <c r="J384" s="5">
        <v>43524</v>
      </c>
      <c r="K384" s="2" t="s">
        <v>4</v>
      </c>
      <c r="M384" t="b">
        <f t="shared" si="5"/>
        <v>1</v>
      </c>
    </row>
    <row r="385" spans="1:13" ht="15.75">
      <c r="A385" s="21" t="s">
        <v>639</v>
      </c>
      <c r="B385" s="21" t="s">
        <v>636</v>
      </c>
      <c r="C385" s="2" t="str">
        <f>CONCATENATE(MID(E385,3,1),".")</f>
        <v>8.</v>
      </c>
      <c r="D385" s="2" t="str">
        <f>MID(E385,1,2)</f>
        <v>01</v>
      </c>
      <c r="E385" s="1" t="s">
        <v>421</v>
      </c>
      <c r="F385" t="s">
        <v>37</v>
      </c>
      <c r="G385" s="2" t="s">
        <v>1</v>
      </c>
      <c r="H385" t="s">
        <v>17</v>
      </c>
      <c r="I385" s="2" t="s">
        <v>12</v>
      </c>
      <c r="J385" s="5">
        <v>43524</v>
      </c>
      <c r="K385" s="2" t="s">
        <v>4</v>
      </c>
      <c r="M385" t="b">
        <f t="shared" si="5"/>
        <v>1</v>
      </c>
    </row>
    <row r="386" spans="1:13" ht="15.75">
      <c r="A386" s="21" t="s">
        <v>645</v>
      </c>
      <c r="B386" s="21" t="s">
        <v>634</v>
      </c>
      <c r="C386" s="2" t="str">
        <f>CONCATENATE(MID(E386,3,1),".")</f>
        <v>8.</v>
      </c>
      <c r="D386" s="2" t="str">
        <f>MID(E386,1,2)</f>
        <v>11</v>
      </c>
      <c r="E386" s="1" t="s">
        <v>425</v>
      </c>
      <c r="F386" t="s">
        <v>646</v>
      </c>
      <c r="G386" s="2" t="s">
        <v>1</v>
      </c>
      <c r="H386" t="s">
        <v>27</v>
      </c>
      <c r="I386" s="2" t="s">
        <v>12</v>
      </c>
      <c r="J386" s="5">
        <v>43524</v>
      </c>
      <c r="K386" s="2" t="s">
        <v>9</v>
      </c>
      <c r="M386" t="b">
        <f aca="true" t="shared" si="6" ref="M386:M449">OR(IF(utkodd&lt;&gt;" ",OR(MID(utkodd,1,5)=A386,MID(utkodd,1,5)=B386),),IF(udruz&lt;&gt;" ",OR(udruz=$H386,udruz=$F386),),AND(utkodd=" ",udruz=" "))</f>
        <v>1</v>
      </c>
    </row>
    <row r="387" spans="1:13" ht="15.75">
      <c r="A387" s="20" t="s">
        <v>610</v>
      </c>
      <c r="B387" s="20" t="s">
        <v>613</v>
      </c>
      <c r="C387" s="2" t="str">
        <f>CONCATENATE(MID(E387,3,1),".")</f>
        <v>8.</v>
      </c>
      <c r="D387" s="2" t="str">
        <f>MID(E387,1,2)</f>
        <v>12</v>
      </c>
      <c r="E387" s="1" t="s">
        <v>433</v>
      </c>
      <c r="F387" t="s">
        <v>40</v>
      </c>
      <c r="G387" s="2" t="s">
        <v>1</v>
      </c>
      <c r="H387" t="s">
        <v>619</v>
      </c>
      <c r="I387" s="2" t="s">
        <v>12</v>
      </c>
      <c r="J387" s="5">
        <v>43524</v>
      </c>
      <c r="K387" s="2" t="s">
        <v>4</v>
      </c>
      <c r="M387" t="b">
        <f t="shared" si="6"/>
        <v>1</v>
      </c>
    </row>
    <row r="388" spans="1:13" ht="15.75">
      <c r="A388" s="21" t="s">
        <v>636</v>
      </c>
      <c r="B388" s="21" t="s">
        <v>647</v>
      </c>
      <c r="C388" s="2" t="str">
        <f>CONCATENATE(MID(E388,3,1),".")</f>
        <v>8.</v>
      </c>
      <c r="D388" s="2" t="str">
        <f>MID(E388,1,2)</f>
        <v>12</v>
      </c>
      <c r="E388" s="1" t="s">
        <v>430</v>
      </c>
      <c r="F388" t="s">
        <v>25</v>
      </c>
      <c r="G388" s="2" t="s">
        <v>1</v>
      </c>
      <c r="H388" t="s">
        <v>77</v>
      </c>
      <c r="I388" s="2" t="s">
        <v>12</v>
      </c>
      <c r="J388" s="5">
        <v>43524</v>
      </c>
      <c r="K388" s="2" t="s">
        <v>4</v>
      </c>
      <c r="M388" t="b">
        <f t="shared" si="6"/>
        <v>1</v>
      </c>
    </row>
    <row r="389" spans="1:13" ht="15.75">
      <c r="A389" s="21" t="s">
        <v>621</v>
      </c>
      <c r="B389" s="21" t="s">
        <v>616</v>
      </c>
      <c r="C389" s="2" t="str">
        <f>CONCATENATE(MID(E389,3,1),".")</f>
        <v>8.</v>
      </c>
      <c r="D389" s="2" t="str">
        <f>MID(E389,1,2)</f>
        <v>21</v>
      </c>
      <c r="E389" s="1" t="s">
        <v>436</v>
      </c>
      <c r="F389" t="s">
        <v>43</v>
      </c>
      <c r="G389" s="2" t="s">
        <v>1</v>
      </c>
      <c r="H389" t="s">
        <v>55</v>
      </c>
      <c r="I389" s="2" t="s">
        <v>12</v>
      </c>
      <c r="J389" s="5">
        <v>43524</v>
      </c>
      <c r="K389" s="2" t="s">
        <v>4</v>
      </c>
      <c r="M389" t="b">
        <f t="shared" si="6"/>
        <v>1</v>
      </c>
    </row>
    <row r="390" spans="1:13" ht="15.75">
      <c r="A390" s="21" t="s">
        <v>614</v>
      </c>
      <c r="B390" s="21" t="s">
        <v>624</v>
      </c>
      <c r="C390" s="2" t="str">
        <f>CONCATENATE(MID(E390,3,1),".")</f>
        <v>8.</v>
      </c>
      <c r="D390" s="2" t="str">
        <f>MID(E390,1,2)</f>
        <v>21</v>
      </c>
      <c r="E390" s="1" t="s">
        <v>439</v>
      </c>
      <c r="F390" t="s">
        <v>82</v>
      </c>
      <c r="G390" s="2" t="s">
        <v>1</v>
      </c>
      <c r="H390" t="s">
        <v>650</v>
      </c>
      <c r="I390" s="2" t="s">
        <v>12</v>
      </c>
      <c r="J390" s="5">
        <v>43524</v>
      </c>
      <c r="K390" s="2" t="s">
        <v>4</v>
      </c>
      <c r="M390" t="b">
        <f t="shared" si="6"/>
        <v>1</v>
      </c>
    </row>
    <row r="391" spans="1:13" ht="15.75">
      <c r="A391" s="21" t="s">
        <v>634</v>
      </c>
      <c r="B391" s="21" t="s">
        <v>624</v>
      </c>
      <c r="C391" s="2" t="str">
        <f>CONCATENATE(MID(E391,3,1),".")</f>
        <v>8.</v>
      </c>
      <c r="D391" s="2" t="str">
        <f>MID(E391,1,2)</f>
        <v>21</v>
      </c>
      <c r="E391" s="1" t="s">
        <v>440</v>
      </c>
      <c r="F391" t="s">
        <v>64</v>
      </c>
      <c r="G391" s="2" t="s">
        <v>1</v>
      </c>
      <c r="H391" t="s">
        <v>649</v>
      </c>
      <c r="I391" s="2" t="s">
        <v>12</v>
      </c>
      <c r="J391" s="5">
        <v>43524</v>
      </c>
      <c r="K391" s="2" t="s">
        <v>4</v>
      </c>
      <c r="M391" t="b">
        <f t="shared" si="6"/>
        <v>1</v>
      </c>
    </row>
    <row r="392" spans="1:13" ht="15.75">
      <c r="A392" s="21" t="s">
        <v>632</v>
      </c>
      <c r="B392" s="21" t="s">
        <v>613</v>
      </c>
      <c r="C392" s="2" t="str">
        <f>CONCATENATE(MID(E392,3,1),".")</f>
        <v>8.</v>
      </c>
      <c r="D392" s="2" t="str">
        <f>MID(E392,1,2)</f>
        <v>32</v>
      </c>
      <c r="E392" s="1" t="s">
        <v>457</v>
      </c>
      <c r="F392" t="s">
        <v>669</v>
      </c>
      <c r="G392" s="2" t="s">
        <v>1</v>
      </c>
      <c r="H392" t="s">
        <v>638</v>
      </c>
      <c r="I392" s="2" t="s">
        <v>12</v>
      </c>
      <c r="J392" s="5">
        <v>43524</v>
      </c>
      <c r="K392" s="2" t="s">
        <v>80</v>
      </c>
      <c r="M392" t="b">
        <f t="shared" si="6"/>
        <v>1</v>
      </c>
    </row>
    <row r="393" spans="1:13" ht="15.75">
      <c r="A393" s="21" t="s">
        <v>616</v>
      </c>
      <c r="B393" s="21" t="s">
        <v>639</v>
      </c>
      <c r="C393" s="2" t="str">
        <f>CONCATENATE(MID(E393,3,1),".")</f>
        <v>8.</v>
      </c>
      <c r="D393" s="2" t="str">
        <f>MID(E393,1,2)</f>
        <v>32</v>
      </c>
      <c r="E393" s="1" t="s">
        <v>455</v>
      </c>
      <c r="F393" t="s">
        <v>666</v>
      </c>
      <c r="G393" s="2" t="s">
        <v>1</v>
      </c>
      <c r="H393" t="s">
        <v>113</v>
      </c>
      <c r="I393" s="2" t="s">
        <v>12</v>
      </c>
      <c r="J393" s="5">
        <v>43524</v>
      </c>
      <c r="K393" s="2" t="s">
        <v>4</v>
      </c>
      <c r="M393" t="b">
        <f t="shared" si="6"/>
        <v>1</v>
      </c>
    </row>
    <row r="394" spans="1:13" ht="15.75">
      <c r="A394" s="20" t="s">
        <v>639</v>
      </c>
      <c r="B394" s="20" t="s">
        <v>610</v>
      </c>
      <c r="C394" s="2" t="str">
        <f>CONCATENATE(MID(E394,3,1),".")</f>
        <v>8.</v>
      </c>
      <c r="D394" s="2" t="str">
        <f>MID(E394,1,2)</f>
        <v>33</v>
      </c>
      <c r="E394" s="1" t="s">
        <v>459</v>
      </c>
      <c r="F394" t="s">
        <v>95</v>
      </c>
      <c r="G394" s="2" t="s">
        <v>1</v>
      </c>
      <c r="H394" t="s">
        <v>93</v>
      </c>
      <c r="I394" s="2" t="s">
        <v>12</v>
      </c>
      <c r="J394" s="5">
        <v>43524</v>
      </c>
      <c r="K394" s="2" t="s">
        <v>4</v>
      </c>
      <c r="M394" t="b">
        <f t="shared" si="6"/>
        <v>1</v>
      </c>
    </row>
    <row r="395" spans="1:13" ht="15.75">
      <c r="A395" s="21" t="s">
        <v>617</v>
      </c>
      <c r="B395" s="21" t="s">
        <v>622</v>
      </c>
      <c r="C395" s="2" t="str">
        <f>CONCATENATE(MID(E395,3,1),".")</f>
        <v>8.</v>
      </c>
      <c r="D395" s="2" t="str">
        <f>MID(E395,1,2)</f>
        <v>33</v>
      </c>
      <c r="E395" s="1" t="s">
        <v>460</v>
      </c>
      <c r="F395" t="s">
        <v>98</v>
      </c>
      <c r="G395" s="2" t="s">
        <v>1</v>
      </c>
      <c r="H395" t="s">
        <v>112</v>
      </c>
      <c r="I395" s="2" t="s">
        <v>12</v>
      </c>
      <c r="J395" s="5">
        <v>43524</v>
      </c>
      <c r="K395" s="2" t="s">
        <v>99</v>
      </c>
      <c r="M395" t="b">
        <f t="shared" si="6"/>
        <v>1</v>
      </c>
    </row>
    <row r="396" spans="1:13" ht="15.75">
      <c r="A396" s="21" t="s">
        <v>613</v>
      </c>
      <c r="B396" s="21" t="s">
        <v>636</v>
      </c>
      <c r="C396" s="2" t="str">
        <f>CONCATENATE(MID(E396,3,1),".")</f>
        <v>8.</v>
      </c>
      <c r="D396" s="2" t="str">
        <f>MID(E396,1,2)</f>
        <v>34</v>
      </c>
      <c r="E396" s="1" t="s">
        <v>464</v>
      </c>
      <c r="F396" t="s">
        <v>678</v>
      </c>
      <c r="G396" s="2" t="s">
        <v>1</v>
      </c>
      <c r="H396" t="s">
        <v>118</v>
      </c>
      <c r="I396" s="2" t="s">
        <v>12</v>
      </c>
      <c r="J396" s="5">
        <v>43524</v>
      </c>
      <c r="K396" s="2" t="s">
        <v>4</v>
      </c>
      <c r="M396" t="b">
        <f t="shared" si="6"/>
        <v>1</v>
      </c>
    </row>
    <row r="397" spans="1:13" ht="15.75">
      <c r="A397" s="21" t="s">
        <v>635</v>
      </c>
      <c r="B397" s="21" t="s">
        <v>657</v>
      </c>
      <c r="C397" s="2" t="str">
        <f>CONCATENATE(MID(E397,3,1),".")</f>
        <v>8.</v>
      </c>
      <c r="D397" s="2" t="str">
        <f>MID(E397,1,2)</f>
        <v>34</v>
      </c>
      <c r="E397" s="1" t="s">
        <v>463</v>
      </c>
      <c r="F397" t="s">
        <v>91</v>
      </c>
      <c r="G397" s="2" t="s">
        <v>1</v>
      </c>
      <c r="H397" t="s">
        <v>84</v>
      </c>
      <c r="I397" s="2" t="s">
        <v>12</v>
      </c>
      <c r="J397" s="5">
        <v>43524</v>
      </c>
      <c r="K397" s="2" t="s">
        <v>9</v>
      </c>
      <c r="M397" t="b">
        <f t="shared" si="6"/>
        <v>1</v>
      </c>
    </row>
    <row r="398" spans="1:13" ht="15.75">
      <c r="A398" s="21" t="s">
        <v>651</v>
      </c>
      <c r="B398" s="21" t="s">
        <v>617</v>
      </c>
      <c r="C398" s="2" t="str">
        <f>CONCATENATE(MID(E398,3,1),".")</f>
        <v>8.</v>
      </c>
      <c r="D398" s="2" t="str">
        <f>MID(E398,1,2)</f>
        <v>12</v>
      </c>
      <c r="E398" s="1" t="s">
        <v>432</v>
      </c>
      <c r="F398" t="s">
        <v>673</v>
      </c>
      <c r="G398" s="2" t="s">
        <v>1</v>
      </c>
      <c r="H398" t="s">
        <v>44</v>
      </c>
      <c r="I398" s="2" t="s">
        <v>22</v>
      </c>
      <c r="J398" s="5">
        <v>43525</v>
      </c>
      <c r="K398" s="2" t="s">
        <v>9</v>
      </c>
      <c r="M398" t="b">
        <f t="shared" si="6"/>
        <v>1</v>
      </c>
    </row>
    <row r="399" spans="1:13" ht="15.75">
      <c r="A399" s="21" t="s">
        <v>630</v>
      </c>
      <c r="B399" s="21" t="s">
        <v>635</v>
      </c>
      <c r="C399" s="2" t="str">
        <f>CONCATENATE(MID(E399,3,1),".")</f>
        <v>8.</v>
      </c>
      <c r="D399" s="2" t="str">
        <f>MID(E399,1,2)</f>
        <v>22</v>
      </c>
      <c r="E399" s="1" t="s">
        <v>447</v>
      </c>
      <c r="F399" t="s">
        <v>61</v>
      </c>
      <c r="G399" s="2" t="s">
        <v>1</v>
      </c>
      <c r="H399" t="s">
        <v>53</v>
      </c>
      <c r="I399" s="2" t="s">
        <v>22</v>
      </c>
      <c r="J399" s="5">
        <v>43525</v>
      </c>
      <c r="K399" s="2" t="s">
        <v>4</v>
      </c>
      <c r="M399" t="b">
        <f t="shared" si="6"/>
        <v>1</v>
      </c>
    </row>
    <row r="400" spans="1:13" ht="15.75">
      <c r="A400" s="21" t="s">
        <v>616</v>
      </c>
      <c r="B400" s="21" t="s">
        <v>611</v>
      </c>
      <c r="C400" s="2" t="str">
        <f>CONCATENATE(MID(E400,3,1),".")</f>
        <v>8.</v>
      </c>
      <c r="D400" s="2" t="str">
        <f>MID(E400,1,2)</f>
        <v>33</v>
      </c>
      <c r="E400" s="1" t="s">
        <v>461</v>
      </c>
      <c r="F400" t="s">
        <v>116</v>
      </c>
      <c r="G400" s="2" t="s">
        <v>1</v>
      </c>
      <c r="H400" t="s">
        <v>162</v>
      </c>
      <c r="I400" s="2" t="s">
        <v>22</v>
      </c>
      <c r="J400" s="5">
        <v>43525</v>
      </c>
      <c r="K400" s="2" t="s">
        <v>4</v>
      </c>
      <c r="M400" t="b">
        <f t="shared" si="6"/>
        <v>1</v>
      </c>
    </row>
    <row r="401" spans="1:13" ht="15.75">
      <c r="A401" s="21" t="s">
        <v>613</v>
      </c>
      <c r="B401" s="21" t="s">
        <v>611</v>
      </c>
      <c r="C401" s="2" t="str">
        <f>CONCATENATE(MID(E401,3,1),".")</f>
        <v>9.</v>
      </c>
      <c r="D401" s="2" t="str">
        <f>MID(E401,1,2)</f>
        <v>01</v>
      </c>
      <c r="E401" s="1" t="s">
        <v>471</v>
      </c>
      <c r="F401" t="s">
        <v>658</v>
      </c>
      <c r="G401" s="2" t="s">
        <v>1</v>
      </c>
      <c r="H401" t="s">
        <v>19</v>
      </c>
      <c r="I401" s="2" t="s">
        <v>20</v>
      </c>
      <c r="J401" s="5">
        <v>43528</v>
      </c>
      <c r="K401" s="2" t="s">
        <v>4</v>
      </c>
      <c r="M401" t="b">
        <f t="shared" si="6"/>
        <v>1</v>
      </c>
    </row>
    <row r="402" spans="1:13" ht="15.75">
      <c r="A402" s="21" t="s">
        <v>618</v>
      </c>
      <c r="B402" s="21" t="s">
        <v>614</v>
      </c>
      <c r="C402" s="2" t="str">
        <f>CONCATENATE(MID(E402,3,1),".")</f>
        <v>9.</v>
      </c>
      <c r="D402" s="2" t="str">
        <f>MID(E402,1,2)</f>
        <v>12</v>
      </c>
      <c r="E402" s="1" t="s">
        <v>479</v>
      </c>
      <c r="F402" t="s">
        <v>29</v>
      </c>
      <c r="G402" s="2" t="s">
        <v>1</v>
      </c>
      <c r="H402" t="s">
        <v>47</v>
      </c>
      <c r="I402" s="2" t="s">
        <v>20</v>
      </c>
      <c r="J402" s="5">
        <v>43528</v>
      </c>
      <c r="K402" s="2" t="s">
        <v>4</v>
      </c>
      <c r="M402" t="b">
        <f t="shared" si="6"/>
        <v>1</v>
      </c>
    </row>
    <row r="403" spans="1:13" ht="15.75">
      <c r="A403" s="21" t="s">
        <v>647</v>
      </c>
      <c r="B403" s="21" t="s">
        <v>660</v>
      </c>
      <c r="C403" s="2" t="str">
        <f>CONCATENATE(MID(E403,3,1),".")</f>
        <v>9.</v>
      </c>
      <c r="D403" s="2" t="str">
        <f>MID(E403,1,2)</f>
        <v>12</v>
      </c>
      <c r="E403" s="1" t="s">
        <v>483</v>
      </c>
      <c r="F403" t="s">
        <v>77</v>
      </c>
      <c r="G403" s="2" t="s">
        <v>1</v>
      </c>
      <c r="H403" t="s">
        <v>661</v>
      </c>
      <c r="I403" s="2" t="s">
        <v>20</v>
      </c>
      <c r="J403" s="5">
        <v>43528</v>
      </c>
      <c r="K403" s="2" t="s">
        <v>4</v>
      </c>
      <c r="M403" t="b">
        <f t="shared" si="6"/>
        <v>1</v>
      </c>
    </row>
    <row r="404" spans="1:13" ht="15.75">
      <c r="A404" s="21" t="s">
        <v>616</v>
      </c>
      <c r="B404" s="21" t="s">
        <v>636</v>
      </c>
      <c r="C404" s="2" t="str">
        <f>CONCATENATE(MID(E404,3,1),".")</f>
        <v>9.</v>
      </c>
      <c r="D404" s="2" t="str">
        <f>MID(E404,1,2)</f>
        <v>12</v>
      </c>
      <c r="E404" s="1" t="s">
        <v>478</v>
      </c>
      <c r="F404" t="s">
        <v>31</v>
      </c>
      <c r="G404" s="2" t="s">
        <v>1</v>
      </c>
      <c r="H404" t="s">
        <v>25</v>
      </c>
      <c r="I404" s="2" t="s">
        <v>20</v>
      </c>
      <c r="J404" s="5">
        <v>43528</v>
      </c>
      <c r="K404" s="2" t="s">
        <v>4</v>
      </c>
      <c r="M404" t="b">
        <f t="shared" si="6"/>
        <v>1</v>
      </c>
    </row>
    <row r="405" spans="1:13" ht="15.75">
      <c r="A405" s="21" t="s">
        <v>624</v>
      </c>
      <c r="B405" s="21" t="s">
        <v>651</v>
      </c>
      <c r="C405" s="2" t="str">
        <f>CONCATENATE(MID(E405,3,1),".")</f>
        <v>9.</v>
      </c>
      <c r="D405" s="2" t="str">
        <f>MID(E405,1,2)</f>
        <v>31</v>
      </c>
      <c r="E405" s="1" t="s">
        <v>499</v>
      </c>
      <c r="F405" t="s">
        <v>168</v>
      </c>
      <c r="G405" s="2" t="s">
        <v>1</v>
      </c>
      <c r="H405" t="s">
        <v>653</v>
      </c>
      <c r="I405" s="2" t="s">
        <v>20</v>
      </c>
      <c r="J405" s="5">
        <v>43528</v>
      </c>
      <c r="K405" s="2" t="s">
        <v>9</v>
      </c>
      <c r="M405" t="b">
        <f t="shared" si="6"/>
        <v>1</v>
      </c>
    </row>
    <row r="406" spans="1:13" ht="15.75">
      <c r="A406" s="21" t="s">
        <v>642</v>
      </c>
      <c r="B406" s="21" t="s">
        <v>639</v>
      </c>
      <c r="C406" s="2" t="str">
        <f>CONCATENATE(MID(E406,3,1),".")</f>
        <v>9.</v>
      </c>
      <c r="D406" s="2" t="str">
        <f>MID(E406,1,2)</f>
        <v>31</v>
      </c>
      <c r="E406" s="1" t="s">
        <v>497</v>
      </c>
      <c r="F406" t="s">
        <v>101</v>
      </c>
      <c r="G406" s="2" t="s">
        <v>1</v>
      </c>
      <c r="H406" t="s">
        <v>88</v>
      </c>
      <c r="I406" s="2" t="s">
        <v>20</v>
      </c>
      <c r="J406" s="5">
        <v>43528</v>
      </c>
      <c r="K406" s="2" t="s">
        <v>9</v>
      </c>
      <c r="M406" t="b">
        <f t="shared" si="6"/>
        <v>1</v>
      </c>
    </row>
    <row r="407" spans="1:13" ht="15.75">
      <c r="A407" s="21" t="s">
        <v>614</v>
      </c>
      <c r="B407" s="21" t="s">
        <v>618</v>
      </c>
      <c r="C407" s="2" t="str">
        <f>CONCATENATE(MID(E407,3,1),".")</f>
        <v>9.</v>
      </c>
      <c r="D407" s="2" t="str">
        <f>MID(E407,1,2)</f>
        <v>31</v>
      </c>
      <c r="E407" s="1" t="s">
        <v>697</v>
      </c>
      <c r="F407" t="s">
        <v>626</v>
      </c>
      <c r="G407" s="2" t="s">
        <v>1</v>
      </c>
      <c r="H407" t="s">
        <v>654</v>
      </c>
      <c r="I407" s="2" t="s">
        <v>20</v>
      </c>
      <c r="J407" s="5">
        <v>43528</v>
      </c>
      <c r="K407" s="2" t="s">
        <v>4</v>
      </c>
      <c r="M407" t="b">
        <f t="shared" si="6"/>
        <v>1</v>
      </c>
    </row>
    <row r="408" spans="1:13" ht="15.75">
      <c r="A408" s="21" t="s">
        <v>622</v>
      </c>
      <c r="B408" s="21" t="s">
        <v>616</v>
      </c>
      <c r="C408" s="2" t="str">
        <f>CONCATENATE(MID(E408,3,1),".")</f>
        <v>9.</v>
      </c>
      <c r="D408" s="2" t="str">
        <f>MID(E408,1,2)</f>
        <v>32</v>
      </c>
      <c r="E408" s="1" t="s">
        <v>503</v>
      </c>
      <c r="F408" t="s">
        <v>65</v>
      </c>
      <c r="G408" s="2" t="s">
        <v>1</v>
      </c>
      <c r="H408" t="s">
        <v>666</v>
      </c>
      <c r="I408" s="2" t="s">
        <v>20</v>
      </c>
      <c r="J408" s="5">
        <v>43528</v>
      </c>
      <c r="K408" s="2" t="s">
        <v>4</v>
      </c>
      <c r="M408" t="b">
        <f t="shared" si="6"/>
        <v>1</v>
      </c>
    </row>
    <row r="409" spans="1:13" ht="15.75">
      <c r="A409" s="20" t="s">
        <v>610</v>
      </c>
      <c r="B409" s="20" t="s">
        <v>617</v>
      </c>
      <c r="C409" s="2" t="str">
        <f>CONCATENATE(MID(E409,3,1),".")</f>
        <v>9.</v>
      </c>
      <c r="D409" s="2" t="str">
        <f>MID(E409,1,2)</f>
        <v>33</v>
      </c>
      <c r="E409" s="1" t="s">
        <v>508</v>
      </c>
      <c r="F409" t="s">
        <v>93</v>
      </c>
      <c r="G409" s="2" t="s">
        <v>1</v>
      </c>
      <c r="H409" t="s">
        <v>98</v>
      </c>
      <c r="I409" s="2" t="s">
        <v>20</v>
      </c>
      <c r="J409" s="5">
        <v>43528</v>
      </c>
      <c r="K409" s="2" t="s">
        <v>4</v>
      </c>
      <c r="M409" t="b">
        <f t="shared" si="6"/>
        <v>1</v>
      </c>
    </row>
    <row r="410" spans="1:13" ht="15.75">
      <c r="A410" s="21" t="s">
        <v>623</v>
      </c>
      <c r="B410" s="21" t="s">
        <v>635</v>
      </c>
      <c r="C410" s="2" t="str">
        <f>CONCATENATE(MID(E410,3,1),".")</f>
        <v>9.</v>
      </c>
      <c r="D410" s="2" t="str">
        <f>MID(E410,1,2)</f>
        <v>33</v>
      </c>
      <c r="E410" s="1" t="s">
        <v>510</v>
      </c>
      <c r="F410" t="s">
        <v>174</v>
      </c>
      <c r="G410" s="2" t="s">
        <v>1</v>
      </c>
      <c r="H410" t="s">
        <v>124</v>
      </c>
      <c r="I410" s="2" t="s">
        <v>20</v>
      </c>
      <c r="J410" s="5">
        <v>43528</v>
      </c>
      <c r="K410" s="2" t="s">
        <v>4</v>
      </c>
      <c r="M410" t="b">
        <f t="shared" si="6"/>
        <v>1</v>
      </c>
    </row>
    <row r="411" spans="1:13" ht="15.75">
      <c r="A411" s="21" t="s">
        <v>636</v>
      </c>
      <c r="B411" s="21" t="s">
        <v>642</v>
      </c>
      <c r="C411" s="2" t="str">
        <f>CONCATENATE(MID(E411,3,1),".")</f>
        <v>9.</v>
      </c>
      <c r="D411" s="2" t="str">
        <f>MID(E411,1,2)</f>
        <v>34</v>
      </c>
      <c r="E411" s="1" t="s">
        <v>513</v>
      </c>
      <c r="F411" t="s">
        <v>118</v>
      </c>
      <c r="G411" s="2" t="s">
        <v>1</v>
      </c>
      <c r="H411" t="s">
        <v>85</v>
      </c>
      <c r="I411" s="2" t="s">
        <v>20</v>
      </c>
      <c r="J411" s="5">
        <v>43528</v>
      </c>
      <c r="K411" s="2" t="s">
        <v>9</v>
      </c>
      <c r="M411" t="b">
        <f t="shared" si="6"/>
        <v>1</v>
      </c>
    </row>
    <row r="412" spans="1:13" ht="15.75">
      <c r="A412" s="21" t="s">
        <v>618</v>
      </c>
      <c r="B412" s="21" t="s">
        <v>614</v>
      </c>
      <c r="C412" s="2" t="str">
        <f>CONCATENATE(MID(E412,3,1),".")</f>
        <v>9.</v>
      </c>
      <c r="D412" s="2" t="str">
        <f>MID(E412,1,2)</f>
        <v>01</v>
      </c>
      <c r="E412" s="1" t="s">
        <v>467</v>
      </c>
      <c r="F412" t="s">
        <v>631</v>
      </c>
      <c r="G412" s="2" t="s">
        <v>1</v>
      </c>
      <c r="H412" t="s">
        <v>11</v>
      </c>
      <c r="I412" s="2" t="s">
        <v>8</v>
      </c>
      <c r="J412" s="5">
        <v>43529</v>
      </c>
      <c r="K412" s="2" t="s">
        <v>4</v>
      </c>
      <c r="M412" t="b">
        <f t="shared" si="6"/>
        <v>1</v>
      </c>
    </row>
    <row r="413" spans="1:13" ht="15.75">
      <c r="A413" s="20" t="s">
        <v>636</v>
      </c>
      <c r="B413" s="20" t="s">
        <v>610</v>
      </c>
      <c r="C413" s="2" t="str">
        <f>CONCATENATE(MID(E413,3,1),".")</f>
        <v>9.</v>
      </c>
      <c r="D413" s="2" t="str">
        <f>MID(E413,1,2)</f>
        <v>01</v>
      </c>
      <c r="E413" s="1" t="s">
        <v>469</v>
      </c>
      <c r="F413" t="s">
        <v>17</v>
      </c>
      <c r="G413" s="2" t="s">
        <v>1</v>
      </c>
      <c r="H413" t="s">
        <v>612</v>
      </c>
      <c r="I413" s="2" t="s">
        <v>8</v>
      </c>
      <c r="J413" s="5">
        <v>43529</v>
      </c>
      <c r="K413" s="2" t="s">
        <v>4</v>
      </c>
      <c r="M413" t="b">
        <f t="shared" si="6"/>
        <v>1</v>
      </c>
    </row>
    <row r="414" spans="1:13" ht="15.75">
      <c r="A414" s="21" t="s">
        <v>635</v>
      </c>
      <c r="B414" s="21" t="s">
        <v>616</v>
      </c>
      <c r="C414" s="2" t="str">
        <f>CONCATENATE(MID(E414,3,1),".")</f>
        <v>9.</v>
      </c>
      <c r="D414" s="2" t="str">
        <f>MID(E414,1,2)</f>
        <v>11</v>
      </c>
      <c r="E414" s="1" t="s">
        <v>472</v>
      </c>
      <c r="F414" t="s">
        <v>24</v>
      </c>
      <c r="G414" s="2" t="s">
        <v>1</v>
      </c>
      <c r="H414" t="s">
        <v>49</v>
      </c>
      <c r="I414" s="2" t="s">
        <v>8</v>
      </c>
      <c r="J414" s="5">
        <v>43529</v>
      </c>
      <c r="K414" s="2" t="s">
        <v>9</v>
      </c>
      <c r="M414" t="b">
        <f t="shared" si="6"/>
        <v>1</v>
      </c>
    </row>
    <row r="415" spans="1:13" ht="15.75">
      <c r="A415" s="21" t="s">
        <v>614</v>
      </c>
      <c r="B415" s="21" t="s">
        <v>645</v>
      </c>
      <c r="C415" s="2" t="str">
        <f>CONCATENATE(MID(E415,3,1),".")</f>
        <v>9.</v>
      </c>
      <c r="D415" s="2" t="str">
        <f>MID(E415,1,2)</f>
        <v>11</v>
      </c>
      <c r="E415" s="1" t="s">
        <v>477</v>
      </c>
      <c r="F415" t="s">
        <v>74</v>
      </c>
      <c r="G415" s="2" t="s">
        <v>1</v>
      </c>
      <c r="H415" t="s">
        <v>646</v>
      </c>
      <c r="I415" s="2" t="s">
        <v>8</v>
      </c>
      <c r="J415" s="5">
        <v>43529</v>
      </c>
      <c r="K415" s="2" t="s">
        <v>4</v>
      </c>
      <c r="M415" t="b">
        <f t="shared" si="6"/>
        <v>1</v>
      </c>
    </row>
    <row r="416" spans="1:13" ht="15.75">
      <c r="A416" s="21" t="s">
        <v>623</v>
      </c>
      <c r="B416" s="21" t="s">
        <v>613</v>
      </c>
      <c r="C416" s="2" t="str">
        <f>CONCATENATE(MID(E416,3,1),".")</f>
        <v>9.</v>
      </c>
      <c r="D416" s="2" t="str">
        <f>MID(E416,1,2)</f>
        <v>11</v>
      </c>
      <c r="E416" s="1" t="s">
        <v>474</v>
      </c>
      <c r="F416" t="s">
        <v>2</v>
      </c>
      <c r="G416" s="2" t="s">
        <v>1</v>
      </c>
      <c r="H416" t="s">
        <v>615</v>
      </c>
      <c r="I416" s="2" t="s">
        <v>8</v>
      </c>
      <c r="J416" s="5">
        <v>43529</v>
      </c>
      <c r="K416" s="2" t="s">
        <v>4</v>
      </c>
      <c r="M416" t="b">
        <f t="shared" si="6"/>
        <v>1</v>
      </c>
    </row>
    <row r="417" spans="1:13" ht="15.75">
      <c r="A417" s="21" t="s">
        <v>623</v>
      </c>
      <c r="B417" s="21" t="s">
        <v>630</v>
      </c>
      <c r="C417" s="2" t="str">
        <f>CONCATENATE(MID(E417,3,1),".")</f>
        <v>9.</v>
      </c>
      <c r="D417" s="2" t="str">
        <f>MID(E417,1,2)</f>
        <v>11</v>
      </c>
      <c r="E417" s="1" t="s">
        <v>473</v>
      </c>
      <c r="F417" t="s">
        <v>50</v>
      </c>
      <c r="G417" s="2" t="s">
        <v>1</v>
      </c>
      <c r="H417" t="s">
        <v>46</v>
      </c>
      <c r="I417" s="2" t="s">
        <v>8</v>
      </c>
      <c r="J417" s="5">
        <v>43529</v>
      </c>
      <c r="K417" s="2" t="s">
        <v>4</v>
      </c>
      <c r="M417" t="b">
        <f t="shared" si="6"/>
        <v>1</v>
      </c>
    </row>
    <row r="418" spans="1:13" ht="15.75">
      <c r="A418" s="21" t="s">
        <v>635</v>
      </c>
      <c r="B418" s="21" t="s">
        <v>621</v>
      </c>
      <c r="C418" s="2" t="str">
        <f>CONCATENATE(MID(E418,3,1),".")</f>
        <v>9.</v>
      </c>
      <c r="D418" s="2" t="str">
        <f>MID(E418,1,2)</f>
        <v>22</v>
      </c>
      <c r="E418" s="1" t="s">
        <v>490</v>
      </c>
      <c r="F418" t="s">
        <v>53</v>
      </c>
      <c r="G418" s="2" t="s">
        <v>1</v>
      </c>
      <c r="H418" t="s">
        <v>58</v>
      </c>
      <c r="I418" s="2" t="s">
        <v>8</v>
      </c>
      <c r="J418" s="5">
        <v>43529</v>
      </c>
      <c r="K418" s="2" t="s">
        <v>9</v>
      </c>
      <c r="M418" t="b">
        <f t="shared" si="6"/>
        <v>1</v>
      </c>
    </row>
    <row r="419" spans="1:13" ht="15.75">
      <c r="A419" s="21" t="s">
        <v>634</v>
      </c>
      <c r="B419" s="21" t="s">
        <v>627</v>
      </c>
      <c r="C419" s="2" t="str">
        <f>CONCATENATE(MID(E419,3,1),".")</f>
        <v>9.</v>
      </c>
      <c r="D419" s="2" t="str">
        <f>MID(E419,1,2)</f>
        <v>22</v>
      </c>
      <c r="E419" s="1" t="s">
        <v>495</v>
      </c>
      <c r="F419" t="s">
        <v>72</v>
      </c>
      <c r="G419" s="2" t="s">
        <v>1</v>
      </c>
      <c r="H419" t="s">
        <v>637</v>
      </c>
      <c r="I419" s="2" t="s">
        <v>8</v>
      </c>
      <c r="J419" s="5">
        <v>43529</v>
      </c>
      <c r="K419" s="2" t="s">
        <v>4</v>
      </c>
      <c r="M419" t="b">
        <f t="shared" si="6"/>
        <v>1</v>
      </c>
    </row>
    <row r="420" spans="1:13" ht="15.75">
      <c r="A420" s="21" t="s">
        <v>625</v>
      </c>
      <c r="B420" s="21" t="s">
        <v>622</v>
      </c>
      <c r="C420" s="2" t="str">
        <f>CONCATENATE(MID(E420,3,1),".")</f>
        <v>9.</v>
      </c>
      <c r="D420" s="2" t="str">
        <f>MID(E420,1,2)</f>
        <v>31</v>
      </c>
      <c r="E420" s="1" t="s">
        <v>498</v>
      </c>
      <c r="F420" t="s">
        <v>87</v>
      </c>
      <c r="G420" s="2" t="s">
        <v>1</v>
      </c>
      <c r="H420" t="s">
        <v>67</v>
      </c>
      <c r="I420" s="2" t="s">
        <v>8</v>
      </c>
      <c r="J420" s="5">
        <v>43529</v>
      </c>
      <c r="K420" s="2" t="s">
        <v>9</v>
      </c>
      <c r="M420" t="b">
        <f t="shared" si="6"/>
        <v>1</v>
      </c>
    </row>
    <row r="421" spans="1:13" ht="15.75">
      <c r="A421" s="21" t="s">
        <v>639</v>
      </c>
      <c r="B421" s="21" t="s">
        <v>624</v>
      </c>
      <c r="C421" s="2" t="str">
        <f>CONCATENATE(MID(E421,3,1),".")</f>
        <v>9.</v>
      </c>
      <c r="D421" s="2" t="str">
        <f>MID(E421,1,2)</f>
        <v>32</v>
      </c>
      <c r="E421" s="1" t="s">
        <v>502</v>
      </c>
      <c r="F421" t="s">
        <v>113</v>
      </c>
      <c r="G421" s="2" t="s">
        <v>1</v>
      </c>
      <c r="H421" t="s">
        <v>628</v>
      </c>
      <c r="I421" s="2" t="s">
        <v>8</v>
      </c>
      <c r="J421" s="5">
        <v>43529</v>
      </c>
      <c r="K421" s="2" t="s">
        <v>4</v>
      </c>
      <c r="M421" t="b">
        <f t="shared" si="6"/>
        <v>1</v>
      </c>
    </row>
    <row r="422" spans="1:13" ht="15.75">
      <c r="A422" s="21" t="s">
        <v>621</v>
      </c>
      <c r="B422" s="21" t="s">
        <v>632</v>
      </c>
      <c r="C422" s="2" t="str">
        <f>CONCATENATE(MID(E422,3,1),".")</f>
        <v>9.</v>
      </c>
      <c r="D422" s="2" t="str">
        <f>MID(E422,1,2)</f>
        <v>32</v>
      </c>
      <c r="E422" s="1" t="s">
        <v>501</v>
      </c>
      <c r="F422" t="s">
        <v>119</v>
      </c>
      <c r="G422" s="2" t="s">
        <v>1</v>
      </c>
      <c r="H422" t="s">
        <v>669</v>
      </c>
      <c r="I422" s="2" t="s">
        <v>8</v>
      </c>
      <c r="J422" s="5">
        <v>43529</v>
      </c>
      <c r="K422" s="2" t="s">
        <v>4</v>
      </c>
      <c r="M422" t="b">
        <f t="shared" si="6"/>
        <v>1</v>
      </c>
    </row>
    <row r="423" spans="1:13" ht="15.75">
      <c r="A423" s="21" t="s">
        <v>640</v>
      </c>
      <c r="B423" s="21" t="s">
        <v>639</v>
      </c>
      <c r="C423" s="2" t="str">
        <f>CONCATENATE(MID(E423,3,1),".")</f>
        <v>9.</v>
      </c>
      <c r="D423" s="2" t="str">
        <f>MID(E423,1,2)</f>
        <v>33</v>
      </c>
      <c r="E423" s="1" t="s">
        <v>509</v>
      </c>
      <c r="F423" t="s">
        <v>641</v>
      </c>
      <c r="G423" s="2" t="s">
        <v>1</v>
      </c>
      <c r="H423" t="s">
        <v>95</v>
      </c>
      <c r="I423" s="2" t="s">
        <v>8</v>
      </c>
      <c r="J423" s="5">
        <v>43529</v>
      </c>
      <c r="K423" s="2" t="s">
        <v>4</v>
      </c>
      <c r="M423" t="b">
        <f t="shared" si="6"/>
        <v>1</v>
      </c>
    </row>
    <row r="424" spans="1:13" ht="15.75">
      <c r="A424" s="21" t="s">
        <v>651</v>
      </c>
      <c r="B424" s="21" t="s">
        <v>624</v>
      </c>
      <c r="C424" s="2" t="str">
        <f>CONCATENATE(MID(E424,3,1),".")</f>
        <v>9.</v>
      </c>
      <c r="D424" s="2" t="str">
        <f>MID(E424,1,2)</f>
        <v>34</v>
      </c>
      <c r="E424" s="1" t="s">
        <v>512</v>
      </c>
      <c r="F424" t="s">
        <v>672</v>
      </c>
      <c r="G424" s="2" t="s">
        <v>1</v>
      </c>
      <c r="H424" t="s">
        <v>121</v>
      </c>
      <c r="I424" s="2" t="s">
        <v>8</v>
      </c>
      <c r="J424" s="5">
        <v>43529</v>
      </c>
      <c r="K424" s="2" t="s">
        <v>9</v>
      </c>
      <c r="M424" t="b">
        <f t="shared" si="6"/>
        <v>1</v>
      </c>
    </row>
    <row r="425" spans="1:13" ht="15.75">
      <c r="A425" s="21" t="s">
        <v>630</v>
      </c>
      <c r="B425" s="21" t="s">
        <v>635</v>
      </c>
      <c r="C425" s="2" t="str">
        <f>CONCATENATE(MID(E425,3,1),".")</f>
        <v>9.</v>
      </c>
      <c r="D425" s="2" t="str">
        <f>MID(E425,1,2)</f>
        <v>34</v>
      </c>
      <c r="E425" s="1" t="s">
        <v>698</v>
      </c>
      <c r="F425" t="s">
        <v>96</v>
      </c>
      <c r="G425" s="2" t="s">
        <v>1</v>
      </c>
      <c r="H425" t="s">
        <v>91</v>
      </c>
      <c r="I425" s="2" t="s">
        <v>8</v>
      </c>
      <c r="J425" s="5">
        <v>43529</v>
      </c>
      <c r="K425" s="2" t="s">
        <v>4</v>
      </c>
      <c r="M425" t="b">
        <f t="shared" si="6"/>
        <v>1</v>
      </c>
    </row>
    <row r="426" spans="1:13" ht="15.75">
      <c r="A426" s="21" t="s">
        <v>625</v>
      </c>
      <c r="B426" s="21" t="s">
        <v>639</v>
      </c>
      <c r="C426" s="2" t="str">
        <f>CONCATENATE(MID(E426,3,1),".")</f>
        <v>9.</v>
      </c>
      <c r="D426" s="2" t="str">
        <f>MID(E426,1,2)</f>
        <v>01</v>
      </c>
      <c r="E426" s="1" t="s">
        <v>470</v>
      </c>
      <c r="F426" t="s">
        <v>14</v>
      </c>
      <c r="G426" s="2" t="s">
        <v>1</v>
      </c>
      <c r="H426" t="s">
        <v>37</v>
      </c>
      <c r="I426" s="2" t="s">
        <v>3</v>
      </c>
      <c r="J426" s="5">
        <v>43530</v>
      </c>
      <c r="K426" s="2" t="s">
        <v>9</v>
      </c>
      <c r="M426" t="b">
        <f t="shared" si="6"/>
        <v>1</v>
      </c>
    </row>
    <row r="427" spans="1:13" ht="15.75">
      <c r="A427" s="21" t="s">
        <v>614</v>
      </c>
      <c r="B427" s="21" t="s">
        <v>616</v>
      </c>
      <c r="C427" s="2" t="str">
        <f>CONCATENATE(MID(E427,3,1),".")</f>
        <v>9.</v>
      </c>
      <c r="D427" s="2" t="str">
        <f>MID(E427,1,2)</f>
        <v>01</v>
      </c>
      <c r="E427" s="1" t="s">
        <v>699</v>
      </c>
      <c r="F427" t="s">
        <v>644</v>
      </c>
      <c r="G427" s="2" t="s">
        <v>1</v>
      </c>
      <c r="H427" t="s">
        <v>7</v>
      </c>
      <c r="I427" s="2" t="s">
        <v>3</v>
      </c>
      <c r="J427" s="5">
        <v>43530</v>
      </c>
      <c r="K427" s="2" t="s">
        <v>4</v>
      </c>
      <c r="M427" t="b">
        <f t="shared" si="6"/>
        <v>1</v>
      </c>
    </row>
    <row r="428" spans="1:13" ht="15.75">
      <c r="A428" s="21" t="s">
        <v>623</v>
      </c>
      <c r="B428" s="21" t="s">
        <v>651</v>
      </c>
      <c r="C428" s="2" t="str">
        <f>CONCATENATE(MID(E428,3,1),".")</f>
        <v>9.</v>
      </c>
      <c r="D428" s="2" t="str">
        <f>MID(E428,1,2)</f>
        <v>12</v>
      </c>
      <c r="E428" s="1" t="s">
        <v>482</v>
      </c>
      <c r="F428" t="s">
        <v>34</v>
      </c>
      <c r="G428" s="2" t="s">
        <v>1</v>
      </c>
      <c r="H428" t="s">
        <v>673</v>
      </c>
      <c r="I428" s="2" t="s">
        <v>3</v>
      </c>
      <c r="J428" s="5">
        <v>43530</v>
      </c>
      <c r="K428" s="2" t="s">
        <v>4</v>
      </c>
      <c r="M428" t="b">
        <f t="shared" si="6"/>
        <v>1</v>
      </c>
    </row>
    <row r="429" spans="1:13" ht="15.75">
      <c r="A429" s="21" t="s">
        <v>639</v>
      </c>
      <c r="B429" s="21" t="s">
        <v>636</v>
      </c>
      <c r="C429" s="2" t="str">
        <f>CONCATENATE(MID(E429,3,1),".")</f>
        <v>9.</v>
      </c>
      <c r="D429" s="2" t="str">
        <f>MID(E429,1,2)</f>
        <v>21</v>
      </c>
      <c r="E429" s="1" t="s">
        <v>488</v>
      </c>
      <c r="F429" t="s">
        <v>75</v>
      </c>
      <c r="G429" s="2" t="s">
        <v>1</v>
      </c>
      <c r="H429" t="s">
        <v>68</v>
      </c>
      <c r="I429" s="2" t="s">
        <v>3</v>
      </c>
      <c r="J429" s="5">
        <v>43530</v>
      </c>
      <c r="K429" s="2" t="s">
        <v>4</v>
      </c>
      <c r="M429" t="b">
        <f t="shared" si="6"/>
        <v>1</v>
      </c>
    </row>
    <row r="430" spans="1:13" ht="15.75">
      <c r="A430" s="21" t="s">
        <v>624</v>
      </c>
      <c r="B430" s="21" t="s">
        <v>634</v>
      </c>
      <c r="C430" s="2" t="str">
        <f>CONCATENATE(MID(E430,3,1),".")</f>
        <v>9.</v>
      </c>
      <c r="D430" s="2" t="str">
        <f>MID(E430,1,2)</f>
        <v>21</v>
      </c>
      <c r="E430" s="1" t="s">
        <v>486</v>
      </c>
      <c r="F430" t="s">
        <v>650</v>
      </c>
      <c r="G430" s="2" t="s">
        <v>1</v>
      </c>
      <c r="H430" t="s">
        <v>64</v>
      </c>
      <c r="I430" s="2" t="s">
        <v>3</v>
      </c>
      <c r="J430" s="5">
        <v>43530</v>
      </c>
      <c r="K430" s="2" t="s">
        <v>9</v>
      </c>
      <c r="M430" t="b">
        <f t="shared" si="6"/>
        <v>1</v>
      </c>
    </row>
    <row r="431" spans="1:13" ht="15.75">
      <c r="A431" s="21" t="s">
        <v>624</v>
      </c>
      <c r="B431" s="21" t="s">
        <v>618</v>
      </c>
      <c r="C431" s="2" t="str">
        <f>CONCATENATE(MID(E431,3,1),".")</f>
        <v>9.</v>
      </c>
      <c r="D431" s="2" t="str">
        <f>MID(E431,1,2)</f>
        <v>21</v>
      </c>
      <c r="E431" s="1" t="s">
        <v>485</v>
      </c>
      <c r="F431" t="s">
        <v>649</v>
      </c>
      <c r="G431" s="2" t="s">
        <v>1</v>
      </c>
      <c r="H431" t="s">
        <v>648</v>
      </c>
      <c r="I431" s="2" t="s">
        <v>3</v>
      </c>
      <c r="J431" s="5">
        <v>43530</v>
      </c>
      <c r="K431" s="2" t="s">
        <v>9</v>
      </c>
      <c r="M431" t="b">
        <f t="shared" si="6"/>
        <v>1</v>
      </c>
    </row>
    <row r="432" spans="1:13" ht="15.75">
      <c r="A432" s="21" t="s">
        <v>616</v>
      </c>
      <c r="B432" s="21" t="s">
        <v>662</v>
      </c>
      <c r="C432" s="2" t="str">
        <f>CONCATENATE(MID(E432,3,1),".")</f>
        <v>9.</v>
      </c>
      <c r="D432" s="2" t="str">
        <f>MID(E432,1,2)</f>
        <v>21</v>
      </c>
      <c r="E432" s="1" t="s">
        <v>489</v>
      </c>
      <c r="F432" t="s">
        <v>55</v>
      </c>
      <c r="G432" s="2" t="s">
        <v>1</v>
      </c>
      <c r="H432" t="s">
        <v>663</v>
      </c>
      <c r="I432" s="2" t="s">
        <v>3</v>
      </c>
      <c r="J432" s="5">
        <v>43530</v>
      </c>
      <c r="K432" s="2" t="s">
        <v>4</v>
      </c>
      <c r="M432" t="b">
        <f t="shared" si="6"/>
        <v>1</v>
      </c>
    </row>
    <row r="433" spans="1:13" ht="15.75">
      <c r="A433" s="21" t="s">
        <v>632</v>
      </c>
      <c r="B433" s="21" t="s">
        <v>611</v>
      </c>
      <c r="C433" s="2" t="str">
        <f>CONCATENATE(MID(E433,3,1),".")</f>
        <v>9.</v>
      </c>
      <c r="D433" s="2" t="str">
        <f>MID(E433,1,2)</f>
        <v>22</v>
      </c>
      <c r="E433" s="1" t="s">
        <v>492</v>
      </c>
      <c r="F433" t="s">
        <v>665</v>
      </c>
      <c r="G433" s="2" t="s">
        <v>1</v>
      </c>
      <c r="H433" t="s">
        <v>79</v>
      </c>
      <c r="I433" s="2" t="s">
        <v>3</v>
      </c>
      <c r="J433" s="5">
        <v>43530</v>
      </c>
      <c r="K433" s="2" t="s">
        <v>4</v>
      </c>
      <c r="M433" t="b">
        <f t="shared" si="6"/>
        <v>1</v>
      </c>
    </row>
    <row r="434" spans="1:13" ht="15.75">
      <c r="A434" s="21" t="s">
        <v>613</v>
      </c>
      <c r="B434" s="21" t="s">
        <v>623</v>
      </c>
      <c r="C434" s="2" t="str">
        <f>CONCATENATE(MID(E434,3,1),".")</f>
        <v>9.</v>
      </c>
      <c r="D434" s="2" t="str">
        <f>MID(E434,1,2)</f>
        <v>31</v>
      </c>
      <c r="E434" s="1" t="s">
        <v>496</v>
      </c>
      <c r="F434" t="s">
        <v>655</v>
      </c>
      <c r="G434" s="2" t="s">
        <v>1</v>
      </c>
      <c r="H434" t="s">
        <v>106</v>
      </c>
      <c r="I434" s="2" t="s">
        <v>3</v>
      </c>
      <c r="J434" s="5">
        <v>43530</v>
      </c>
      <c r="K434" s="2" t="s">
        <v>9</v>
      </c>
      <c r="M434" t="b">
        <f t="shared" si="6"/>
        <v>1</v>
      </c>
    </row>
    <row r="435" spans="1:13" ht="15.75">
      <c r="A435" s="21" t="s">
        <v>630</v>
      </c>
      <c r="B435" s="21" t="s">
        <v>617</v>
      </c>
      <c r="C435" s="2" t="str">
        <f>CONCATENATE(MID(E435,3,1),".")</f>
        <v>9.</v>
      </c>
      <c r="D435" s="2" t="str">
        <f>MID(E435,1,2)</f>
        <v>31</v>
      </c>
      <c r="E435" s="1" t="s">
        <v>500</v>
      </c>
      <c r="F435" t="s">
        <v>126</v>
      </c>
      <c r="G435" s="2" t="s">
        <v>1</v>
      </c>
      <c r="H435" t="s">
        <v>62</v>
      </c>
      <c r="I435" s="2" t="s">
        <v>3</v>
      </c>
      <c r="J435" s="5">
        <v>43530</v>
      </c>
      <c r="K435" s="2" t="s">
        <v>4</v>
      </c>
      <c r="M435" t="b">
        <f t="shared" si="6"/>
        <v>1</v>
      </c>
    </row>
    <row r="436" spans="1:13" ht="15.75">
      <c r="A436" s="21" t="s">
        <v>636</v>
      </c>
      <c r="B436" s="21" t="s">
        <v>623</v>
      </c>
      <c r="C436" s="2" t="str">
        <f>CONCATENATE(MID(E436,3,1),".")</f>
        <v>9.</v>
      </c>
      <c r="D436" s="2" t="str">
        <f>MID(E436,1,2)</f>
        <v>01</v>
      </c>
      <c r="E436" s="1" t="s">
        <v>468</v>
      </c>
      <c r="F436" t="s">
        <v>16</v>
      </c>
      <c r="G436" s="2" t="s">
        <v>1</v>
      </c>
      <c r="H436" t="s">
        <v>0</v>
      </c>
      <c r="I436" s="2" t="s">
        <v>12</v>
      </c>
      <c r="J436" s="5">
        <v>43531</v>
      </c>
      <c r="K436" s="2" t="s">
        <v>4</v>
      </c>
      <c r="M436" t="b">
        <f t="shared" si="6"/>
        <v>1</v>
      </c>
    </row>
    <row r="437" spans="1:13" ht="15.75">
      <c r="A437" s="21" t="s">
        <v>616</v>
      </c>
      <c r="B437" s="21" t="s">
        <v>625</v>
      </c>
      <c r="C437" s="2" t="str">
        <f>CONCATENATE(MID(E437,3,1),".")</f>
        <v>9.</v>
      </c>
      <c r="D437" s="2" t="str">
        <f>MID(E437,1,2)</f>
        <v>11</v>
      </c>
      <c r="E437" s="1" t="s">
        <v>475</v>
      </c>
      <c r="F437" t="s">
        <v>38</v>
      </c>
      <c r="G437" s="2" t="s">
        <v>1</v>
      </c>
      <c r="H437" t="s">
        <v>41</v>
      </c>
      <c r="I437" s="2" t="s">
        <v>12</v>
      </c>
      <c r="J437" s="5">
        <v>43531</v>
      </c>
      <c r="K437" s="2" t="s">
        <v>4</v>
      </c>
      <c r="M437" t="b">
        <f t="shared" si="6"/>
        <v>1</v>
      </c>
    </row>
    <row r="438" spans="1:13" ht="15.75">
      <c r="A438" s="21" t="s">
        <v>634</v>
      </c>
      <c r="B438" s="21" t="s">
        <v>632</v>
      </c>
      <c r="C438" s="2" t="str">
        <f>CONCATENATE(MID(E438,3,1),".")</f>
        <v>9.</v>
      </c>
      <c r="D438" s="2" t="str">
        <f>MID(E438,1,2)</f>
        <v>11</v>
      </c>
      <c r="E438" s="1" t="s">
        <v>476</v>
      </c>
      <c r="F438" t="s">
        <v>27</v>
      </c>
      <c r="G438" s="2" t="s">
        <v>1</v>
      </c>
      <c r="H438" t="s">
        <v>633</v>
      </c>
      <c r="I438" s="2" t="s">
        <v>12</v>
      </c>
      <c r="J438" s="5">
        <v>43531</v>
      </c>
      <c r="K438" s="2" t="s">
        <v>4</v>
      </c>
      <c r="M438" t="b">
        <f t="shared" si="6"/>
        <v>1</v>
      </c>
    </row>
    <row r="439" spans="1:13" ht="15.75">
      <c r="A439" s="21" t="s">
        <v>613</v>
      </c>
      <c r="B439" s="21" t="s">
        <v>639</v>
      </c>
      <c r="C439" s="2" t="str">
        <f>CONCATENATE(MID(E439,3,1),".")</f>
        <v>9.</v>
      </c>
      <c r="D439" s="2" t="str">
        <f>MID(E439,1,2)</f>
        <v>12</v>
      </c>
      <c r="E439" s="1" t="s">
        <v>480</v>
      </c>
      <c r="F439" t="s">
        <v>619</v>
      </c>
      <c r="G439" s="2" t="s">
        <v>1</v>
      </c>
      <c r="H439" t="s">
        <v>32</v>
      </c>
      <c r="I439" s="2" t="s">
        <v>12</v>
      </c>
      <c r="J439" s="5">
        <v>43531</v>
      </c>
      <c r="K439" s="2" t="s">
        <v>4</v>
      </c>
      <c r="M439" t="b">
        <f t="shared" si="6"/>
        <v>1</v>
      </c>
    </row>
    <row r="440" spans="1:13" ht="15.75">
      <c r="A440" s="20" t="s">
        <v>617</v>
      </c>
      <c r="B440" s="20" t="s">
        <v>610</v>
      </c>
      <c r="C440" s="2" t="str">
        <f>CONCATENATE(MID(E440,3,1),".")</f>
        <v>9.</v>
      </c>
      <c r="D440" s="2" t="str">
        <f>MID(E440,1,2)</f>
        <v>12</v>
      </c>
      <c r="E440" s="1" t="s">
        <v>481</v>
      </c>
      <c r="F440" t="s">
        <v>44</v>
      </c>
      <c r="G440" s="2" t="s">
        <v>1</v>
      </c>
      <c r="H440" t="s">
        <v>40</v>
      </c>
      <c r="I440" s="2" t="s">
        <v>12</v>
      </c>
      <c r="J440" s="5">
        <v>43531</v>
      </c>
      <c r="K440" s="2" t="s">
        <v>99</v>
      </c>
      <c r="M440" t="b">
        <f t="shared" si="6"/>
        <v>1</v>
      </c>
    </row>
    <row r="441" spans="1:13" ht="15.75">
      <c r="A441" s="21" t="s">
        <v>635</v>
      </c>
      <c r="B441" s="21" t="s">
        <v>621</v>
      </c>
      <c r="C441" s="2" t="str">
        <f>CONCATENATE(MID(E441,3,1),".")</f>
        <v>9.</v>
      </c>
      <c r="D441" s="2" t="str">
        <f>MID(E441,1,2)</f>
        <v>21</v>
      </c>
      <c r="E441" s="1" t="s">
        <v>484</v>
      </c>
      <c r="F441" t="s">
        <v>70</v>
      </c>
      <c r="G441" s="2" t="s">
        <v>1</v>
      </c>
      <c r="H441" t="s">
        <v>43</v>
      </c>
      <c r="I441" s="2" t="s">
        <v>12</v>
      </c>
      <c r="J441" s="5">
        <v>43531</v>
      </c>
      <c r="K441" s="2" t="s">
        <v>9</v>
      </c>
      <c r="M441" t="b">
        <f t="shared" si="6"/>
        <v>1</v>
      </c>
    </row>
    <row r="442" spans="1:13" ht="15.75">
      <c r="A442" s="20" t="s">
        <v>610</v>
      </c>
      <c r="B442" s="20" t="s">
        <v>614</v>
      </c>
      <c r="C442" s="2" t="str">
        <f>CONCATENATE(MID(E442,3,1),".")</f>
        <v>9.</v>
      </c>
      <c r="D442" s="2" t="str">
        <f>MID(E442,1,2)</f>
        <v>21</v>
      </c>
      <c r="E442" s="1" t="s">
        <v>487</v>
      </c>
      <c r="F442" t="s">
        <v>59</v>
      </c>
      <c r="G442" s="2" t="s">
        <v>1</v>
      </c>
      <c r="H442" t="s">
        <v>82</v>
      </c>
      <c r="I442" s="2" t="s">
        <v>12</v>
      </c>
      <c r="J442" s="5">
        <v>43531</v>
      </c>
      <c r="K442" s="2" t="s">
        <v>4</v>
      </c>
      <c r="M442" t="b">
        <f t="shared" si="6"/>
        <v>1</v>
      </c>
    </row>
    <row r="443" spans="1:13" ht="15.75">
      <c r="A443" s="21" t="s">
        <v>624</v>
      </c>
      <c r="B443" s="21" t="s">
        <v>630</v>
      </c>
      <c r="C443" s="2" t="str">
        <f>CONCATENATE(MID(E443,3,1),".")</f>
        <v>9.</v>
      </c>
      <c r="D443" s="2" t="str">
        <f>MID(E443,1,2)</f>
        <v>22</v>
      </c>
      <c r="E443" s="1" t="s">
        <v>491</v>
      </c>
      <c r="F443" t="s">
        <v>664</v>
      </c>
      <c r="G443" s="2" t="s">
        <v>1</v>
      </c>
      <c r="H443" t="s">
        <v>61</v>
      </c>
      <c r="I443" s="2" t="s">
        <v>12</v>
      </c>
      <c r="J443" s="5">
        <v>43531</v>
      </c>
      <c r="K443" s="2" t="s">
        <v>4</v>
      </c>
      <c r="M443" t="b">
        <f t="shared" si="6"/>
        <v>1</v>
      </c>
    </row>
    <row r="444" spans="1:13" ht="15.75">
      <c r="A444" s="21" t="s">
        <v>627</v>
      </c>
      <c r="B444" s="21" t="s">
        <v>645</v>
      </c>
      <c r="C444" s="2" t="str">
        <f>CONCATENATE(MID(E444,3,1),".")</f>
        <v>9.</v>
      </c>
      <c r="D444" s="2" t="str">
        <f>MID(E444,1,2)</f>
        <v>32</v>
      </c>
      <c r="E444" s="1" t="s">
        <v>505</v>
      </c>
      <c r="F444" t="s">
        <v>629</v>
      </c>
      <c r="G444" s="2" t="s">
        <v>1</v>
      </c>
      <c r="H444" t="s">
        <v>667</v>
      </c>
      <c r="I444" s="2" t="s">
        <v>12</v>
      </c>
      <c r="J444" s="5">
        <v>43531</v>
      </c>
      <c r="K444" s="2" t="s">
        <v>4</v>
      </c>
      <c r="M444" t="b">
        <f t="shared" si="6"/>
        <v>1</v>
      </c>
    </row>
    <row r="445" spans="1:13" ht="15.75">
      <c r="A445" s="21" t="s">
        <v>611</v>
      </c>
      <c r="B445" s="21" t="s">
        <v>634</v>
      </c>
      <c r="C445" s="2" t="str">
        <f>CONCATENATE(MID(E445,3,1),".")</f>
        <v>9.</v>
      </c>
      <c r="D445" s="2" t="str">
        <f>MID(E445,1,2)</f>
        <v>33</v>
      </c>
      <c r="E445" s="1" t="s">
        <v>506</v>
      </c>
      <c r="F445" t="s">
        <v>162</v>
      </c>
      <c r="G445" s="2" t="s">
        <v>1</v>
      </c>
      <c r="H445" t="s">
        <v>123</v>
      </c>
      <c r="I445" s="2" t="s">
        <v>12</v>
      </c>
      <c r="J445" s="5">
        <v>43531</v>
      </c>
      <c r="K445" s="2" t="s">
        <v>4</v>
      </c>
      <c r="M445" t="b">
        <f t="shared" si="6"/>
        <v>1</v>
      </c>
    </row>
    <row r="446" spans="1:13" ht="15.75">
      <c r="A446" s="21" t="s">
        <v>622</v>
      </c>
      <c r="B446" s="21" t="s">
        <v>616</v>
      </c>
      <c r="C446" s="2" t="str">
        <f>CONCATENATE(MID(E446,3,1),".")</f>
        <v>9.</v>
      </c>
      <c r="D446" s="2" t="str">
        <f>MID(E446,1,2)</f>
        <v>33</v>
      </c>
      <c r="E446" s="1" t="s">
        <v>507</v>
      </c>
      <c r="F446" t="s">
        <v>112</v>
      </c>
      <c r="G446" s="2" t="s">
        <v>1</v>
      </c>
      <c r="H446" t="s">
        <v>116</v>
      </c>
      <c r="I446" s="2" t="s">
        <v>12</v>
      </c>
      <c r="J446" s="5">
        <v>43531</v>
      </c>
      <c r="K446" s="2" t="s">
        <v>4</v>
      </c>
      <c r="M446" t="b">
        <f t="shared" si="6"/>
        <v>1</v>
      </c>
    </row>
    <row r="447" spans="1:13" ht="15.75">
      <c r="A447" s="21" t="s">
        <v>618</v>
      </c>
      <c r="B447" s="21" t="s">
        <v>656</v>
      </c>
      <c r="C447" s="2" t="str">
        <f>CONCATENATE(MID(E447,3,1),".")</f>
        <v>9.</v>
      </c>
      <c r="D447" s="2" t="str">
        <f>MID(E447,1,2)</f>
        <v>34</v>
      </c>
      <c r="E447" s="1" t="s">
        <v>511</v>
      </c>
      <c r="F447" t="s">
        <v>671</v>
      </c>
      <c r="G447" s="2" t="s">
        <v>1</v>
      </c>
      <c r="H447" t="s">
        <v>103</v>
      </c>
      <c r="I447" s="2" t="s">
        <v>12</v>
      </c>
      <c r="J447" s="5">
        <v>43531</v>
      </c>
      <c r="K447" s="2" t="s">
        <v>4</v>
      </c>
      <c r="M447" t="b">
        <f t="shared" si="6"/>
        <v>1</v>
      </c>
    </row>
    <row r="448" spans="1:13" ht="15.75">
      <c r="A448" s="21" t="s">
        <v>616</v>
      </c>
      <c r="B448" s="21" t="s">
        <v>620</v>
      </c>
      <c r="C448" s="2" t="str">
        <f>CONCATENATE(MID(E448,3,1),".")</f>
        <v>9.</v>
      </c>
      <c r="D448" s="2" t="str">
        <f>MID(E448,1,2)</f>
        <v>22</v>
      </c>
      <c r="E448" s="1" t="s">
        <v>494</v>
      </c>
      <c r="F448" t="s">
        <v>90</v>
      </c>
      <c r="G448" s="2" t="s">
        <v>1</v>
      </c>
      <c r="H448" t="s">
        <v>108</v>
      </c>
      <c r="I448" s="2" t="s">
        <v>22</v>
      </c>
      <c r="J448" s="5">
        <v>43532</v>
      </c>
      <c r="K448" s="2" t="s">
        <v>4</v>
      </c>
      <c r="M448" t="b">
        <f t="shared" si="6"/>
        <v>1</v>
      </c>
    </row>
    <row r="449" spans="1:13" ht="15.75">
      <c r="A449" s="21" t="s">
        <v>668</v>
      </c>
      <c r="B449" s="21" t="s">
        <v>651</v>
      </c>
      <c r="C449" s="2" t="str">
        <f>CONCATENATE(MID(E449,3,1),".")</f>
        <v>9.</v>
      </c>
      <c r="D449" s="2" t="str">
        <f>MID(E449,1,2)</f>
        <v>32</v>
      </c>
      <c r="E449" s="1" t="s">
        <v>504</v>
      </c>
      <c r="F449" t="s">
        <v>127</v>
      </c>
      <c r="G449" s="2" t="s">
        <v>1</v>
      </c>
      <c r="H449" t="s">
        <v>675</v>
      </c>
      <c r="I449" s="2" t="s">
        <v>22</v>
      </c>
      <c r="J449" s="5">
        <v>43532</v>
      </c>
      <c r="K449" s="2" t="s">
        <v>4</v>
      </c>
      <c r="M449" t="b">
        <f t="shared" si="6"/>
        <v>1</v>
      </c>
    </row>
    <row r="450" spans="1:13" ht="15.75">
      <c r="A450" s="21" t="s">
        <v>657</v>
      </c>
      <c r="B450" s="21" t="s">
        <v>613</v>
      </c>
      <c r="C450" s="2" t="str">
        <f>CONCATENATE(MID(E450,3,1),".")</f>
        <v>9.</v>
      </c>
      <c r="D450" s="2" t="str">
        <f>MID(E450,1,2)</f>
        <v>34</v>
      </c>
      <c r="E450" s="1" t="s">
        <v>514</v>
      </c>
      <c r="F450" t="s">
        <v>84</v>
      </c>
      <c r="G450" s="2" t="s">
        <v>1</v>
      </c>
      <c r="H450" t="s">
        <v>678</v>
      </c>
      <c r="I450" s="2" t="s">
        <v>22</v>
      </c>
      <c r="J450" s="5">
        <v>43532</v>
      </c>
      <c r="K450" s="2" t="s">
        <v>80</v>
      </c>
      <c r="M450" t="b">
        <f aca="true" t="shared" si="7" ref="M450:M513">OR(IF(utkodd&lt;&gt;" ",OR(MID(utkodd,1,5)=A450,MID(utkodd,1,5)=B450),),IF(udruz&lt;&gt;" ",OR(udruz=$H450,udruz=$F450),),AND(utkodd=" ",udruz=" "))</f>
        <v>1</v>
      </c>
    </row>
    <row r="451" spans="1:13" ht="15.75">
      <c r="A451" s="20" t="s">
        <v>610</v>
      </c>
      <c r="B451" s="20" t="s">
        <v>625</v>
      </c>
      <c r="C451" s="2" t="str">
        <f>CONCATENATE(MID(E451,3,2),".")</f>
        <v>10.</v>
      </c>
      <c r="D451" s="2" t="str">
        <f>MID(E451,1,2)</f>
        <v>01</v>
      </c>
      <c r="E451" s="1" t="s">
        <v>517</v>
      </c>
      <c r="F451" t="s">
        <v>612</v>
      </c>
      <c r="G451" s="2" t="s">
        <v>1</v>
      </c>
      <c r="H451" t="s">
        <v>14</v>
      </c>
      <c r="I451" s="2" t="s">
        <v>20</v>
      </c>
      <c r="J451" s="5">
        <v>43535</v>
      </c>
      <c r="K451" s="2" t="s">
        <v>4</v>
      </c>
      <c r="M451" t="b">
        <f t="shared" si="7"/>
        <v>1</v>
      </c>
    </row>
    <row r="452" spans="1:13" ht="15.75">
      <c r="A452" s="21" t="s">
        <v>613</v>
      </c>
      <c r="B452" s="21" t="s">
        <v>616</v>
      </c>
      <c r="C452" s="2" t="str">
        <f>CONCATENATE(MID(E452,3,2),".")</f>
        <v>10.</v>
      </c>
      <c r="D452" s="2" t="str">
        <f>MID(E452,1,2)</f>
        <v>11</v>
      </c>
      <c r="E452" s="1" t="s">
        <v>523</v>
      </c>
      <c r="F452" t="s">
        <v>615</v>
      </c>
      <c r="G452" s="2" t="s">
        <v>1</v>
      </c>
      <c r="H452" t="s">
        <v>38</v>
      </c>
      <c r="I452" s="2" t="s">
        <v>20</v>
      </c>
      <c r="J452" s="5">
        <v>43535</v>
      </c>
      <c r="K452" s="2" t="s">
        <v>4</v>
      </c>
      <c r="M452" t="b">
        <f t="shared" si="7"/>
        <v>1</v>
      </c>
    </row>
    <row r="453" spans="1:13" ht="15.75">
      <c r="A453" s="21" t="s">
        <v>616</v>
      </c>
      <c r="B453" s="21" t="s">
        <v>618</v>
      </c>
      <c r="C453" s="2" t="str">
        <f>CONCATENATE(MID(E453,3,2),".")</f>
        <v>10.</v>
      </c>
      <c r="D453" s="2" t="str">
        <f>MID(E453,1,2)</f>
        <v>12</v>
      </c>
      <c r="E453" s="1" t="s">
        <v>531</v>
      </c>
      <c r="F453" t="s">
        <v>31</v>
      </c>
      <c r="G453" s="2" t="s">
        <v>1</v>
      </c>
      <c r="H453" t="s">
        <v>29</v>
      </c>
      <c r="I453" s="2" t="s">
        <v>20</v>
      </c>
      <c r="J453" s="5">
        <v>43535</v>
      </c>
      <c r="K453" s="2" t="s">
        <v>4</v>
      </c>
      <c r="M453" t="b">
        <f t="shared" si="7"/>
        <v>1</v>
      </c>
    </row>
    <row r="454" spans="1:13" ht="15.75">
      <c r="A454" s="21" t="s">
        <v>620</v>
      </c>
      <c r="B454" s="21" t="s">
        <v>634</v>
      </c>
      <c r="C454" s="2" t="str">
        <f>CONCATENATE(MID(E454,3,2),".")</f>
        <v>10.</v>
      </c>
      <c r="D454" s="2" t="str">
        <f>MID(E454,1,2)</f>
        <v>22</v>
      </c>
      <c r="E454" s="1" t="s">
        <v>539</v>
      </c>
      <c r="F454" t="s">
        <v>108</v>
      </c>
      <c r="G454" s="2" t="s">
        <v>1</v>
      </c>
      <c r="H454" t="s">
        <v>72</v>
      </c>
      <c r="I454" s="2" t="s">
        <v>20</v>
      </c>
      <c r="J454" s="5">
        <v>43535</v>
      </c>
      <c r="K454" s="2" t="s">
        <v>80</v>
      </c>
      <c r="M454" t="b">
        <f t="shared" si="7"/>
        <v>1</v>
      </c>
    </row>
    <row r="455" spans="1:13" ht="15.75">
      <c r="A455" s="21" t="s">
        <v>614</v>
      </c>
      <c r="B455" s="21" t="s">
        <v>613</v>
      </c>
      <c r="C455" s="2" t="str">
        <f>CONCATENATE(MID(E455,3,2),".")</f>
        <v>10.</v>
      </c>
      <c r="D455" s="2" t="str">
        <f>MID(E455,1,2)</f>
        <v>31</v>
      </c>
      <c r="E455" s="1" t="s">
        <v>548</v>
      </c>
      <c r="F455" t="s">
        <v>626</v>
      </c>
      <c r="G455" s="2" t="s">
        <v>1</v>
      </c>
      <c r="H455" t="s">
        <v>655</v>
      </c>
      <c r="I455" s="2" t="s">
        <v>20</v>
      </c>
      <c r="J455" s="5">
        <v>43535</v>
      </c>
      <c r="K455" s="2" t="s">
        <v>4</v>
      </c>
      <c r="M455" t="b">
        <f t="shared" si="7"/>
        <v>1</v>
      </c>
    </row>
    <row r="456" spans="1:13" ht="15.75">
      <c r="A456" s="21" t="s">
        <v>623</v>
      </c>
      <c r="B456" s="21" t="s">
        <v>642</v>
      </c>
      <c r="C456" s="2" t="str">
        <f>CONCATENATE(MID(E456,3,2),".")</f>
        <v>10.</v>
      </c>
      <c r="D456" s="2" t="str">
        <f>MID(E456,1,2)</f>
        <v>31</v>
      </c>
      <c r="E456" s="1" t="s">
        <v>547</v>
      </c>
      <c r="F456" t="s">
        <v>106</v>
      </c>
      <c r="G456" s="2" t="s">
        <v>1</v>
      </c>
      <c r="H456" t="s">
        <v>101</v>
      </c>
      <c r="I456" s="2" t="s">
        <v>20</v>
      </c>
      <c r="J456" s="5">
        <v>43535</v>
      </c>
      <c r="K456" s="2" t="s">
        <v>4</v>
      </c>
      <c r="M456" t="b">
        <f t="shared" si="7"/>
        <v>1</v>
      </c>
    </row>
    <row r="457" spans="1:13" ht="15.75">
      <c r="A457" s="21" t="s">
        <v>624</v>
      </c>
      <c r="B457" s="21" t="s">
        <v>622</v>
      </c>
      <c r="C457" s="2" t="str">
        <f>CONCATENATE(MID(E457,3,2),".")</f>
        <v>10.</v>
      </c>
      <c r="D457" s="2" t="str">
        <f>MID(E457,1,2)</f>
        <v>32</v>
      </c>
      <c r="E457" s="1" t="s">
        <v>551</v>
      </c>
      <c r="F457" t="s">
        <v>628</v>
      </c>
      <c r="G457" s="2" t="s">
        <v>1</v>
      </c>
      <c r="H457" t="s">
        <v>65</v>
      </c>
      <c r="I457" s="2" t="s">
        <v>20</v>
      </c>
      <c r="J457" s="5">
        <v>43535</v>
      </c>
      <c r="K457" s="2" t="s">
        <v>9</v>
      </c>
      <c r="M457" t="b">
        <f t="shared" si="7"/>
        <v>1</v>
      </c>
    </row>
    <row r="458" spans="1:13" ht="15.75">
      <c r="A458" s="21" t="s">
        <v>624</v>
      </c>
      <c r="B458" s="21" t="s">
        <v>636</v>
      </c>
      <c r="C458" s="2" t="str">
        <f>CONCATENATE(MID(E458,3,2),".")</f>
        <v>10.</v>
      </c>
      <c r="D458" s="2" t="str">
        <f>MID(E458,1,2)</f>
        <v>34</v>
      </c>
      <c r="E458" s="1" t="s">
        <v>700</v>
      </c>
      <c r="F458" t="s">
        <v>121</v>
      </c>
      <c r="G458" s="2" t="s">
        <v>1</v>
      </c>
      <c r="H458" t="s">
        <v>118</v>
      </c>
      <c r="I458" s="2" t="s">
        <v>20</v>
      </c>
      <c r="J458" s="5">
        <v>43535</v>
      </c>
      <c r="K458" s="2" t="s">
        <v>9</v>
      </c>
      <c r="M458" t="b">
        <f t="shared" si="7"/>
        <v>1</v>
      </c>
    </row>
    <row r="459" spans="1:13" ht="15.75">
      <c r="A459" s="21" t="s">
        <v>635</v>
      </c>
      <c r="B459" s="21" t="s">
        <v>623</v>
      </c>
      <c r="C459" s="2" t="str">
        <f>CONCATENATE(MID(E459,3,2),".")</f>
        <v>10.</v>
      </c>
      <c r="D459" s="2" t="str">
        <f>MID(E459,1,2)</f>
        <v>11</v>
      </c>
      <c r="E459" s="1" t="s">
        <v>525</v>
      </c>
      <c r="F459" t="s">
        <v>24</v>
      </c>
      <c r="G459" s="2" t="s">
        <v>1</v>
      </c>
      <c r="H459" t="s">
        <v>50</v>
      </c>
      <c r="I459" s="2" t="s">
        <v>8</v>
      </c>
      <c r="J459" s="5">
        <v>43536</v>
      </c>
      <c r="K459" s="2" t="s">
        <v>9</v>
      </c>
      <c r="M459" t="b">
        <f t="shared" si="7"/>
        <v>1</v>
      </c>
    </row>
    <row r="460" spans="1:13" ht="15.75">
      <c r="A460" s="21" t="s">
        <v>632</v>
      </c>
      <c r="B460" s="21" t="s">
        <v>614</v>
      </c>
      <c r="C460" s="2" t="str">
        <f>CONCATENATE(MID(E460,3,2),".")</f>
        <v>10.</v>
      </c>
      <c r="D460" s="2" t="str">
        <f>MID(E460,1,2)</f>
        <v>11</v>
      </c>
      <c r="E460" s="1" t="s">
        <v>521</v>
      </c>
      <c r="F460" t="s">
        <v>633</v>
      </c>
      <c r="G460" s="2" t="s">
        <v>1</v>
      </c>
      <c r="H460" t="s">
        <v>74</v>
      </c>
      <c r="I460" s="2" t="s">
        <v>8</v>
      </c>
      <c r="J460" s="5">
        <v>43536</v>
      </c>
      <c r="K460" s="2" t="s">
        <v>4</v>
      </c>
      <c r="M460" t="b">
        <f t="shared" si="7"/>
        <v>1</v>
      </c>
    </row>
    <row r="461" spans="1:13" ht="15.75">
      <c r="A461" s="21" t="s">
        <v>616</v>
      </c>
      <c r="B461" s="21" t="s">
        <v>645</v>
      </c>
      <c r="C461" s="2" t="str">
        <f>CONCATENATE(MID(E461,3,2),".")</f>
        <v>10.</v>
      </c>
      <c r="D461" s="2" t="str">
        <f>MID(E461,1,2)</f>
        <v>11</v>
      </c>
      <c r="E461" s="1" t="s">
        <v>520</v>
      </c>
      <c r="F461" t="s">
        <v>49</v>
      </c>
      <c r="G461" s="2" t="s">
        <v>1</v>
      </c>
      <c r="H461" t="s">
        <v>646</v>
      </c>
      <c r="I461" s="2" t="s">
        <v>8</v>
      </c>
      <c r="J461" s="5">
        <v>43536</v>
      </c>
      <c r="K461" s="2" t="s">
        <v>4</v>
      </c>
      <c r="M461" t="b">
        <f t="shared" si="7"/>
        <v>1</v>
      </c>
    </row>
    <row r="462" spans="1:13" ht="15.75">
      <c r="A462" s="21" t="s">
        <v>630</v>
      </c>
      <c r="B462" s="21" t="s">
        <v>623</v>
      </c>
      <c r="C462" s="2" t="str">
        <f>CONCATENATE(MID(E462,3,2),".")</f>
        <v>10.</v>
      </c>
      <c r="D462" s="2" t="str">
        <f>MID(E462,1,2)</f>
        <v>11</v>
      </c>
      <c r="E462" s="1" t="s">
        <v>524</v>
      </c>
      <c r="F462" t="s">
        <v>46</v>
      </c>
      <c r="G462" s="2" t="s">
        <v>1</v>
      </c>
      <c r="H462" t="s">
        <v>2</v>
      </c>
      <c r="I462" s="2" t="s">
        <v>8</v>
      </c>
      <c r="J462" s="5">
        <v>43536</v>
      </c>
      <c r="K462" s="2" t="s">
        <v>4</v>
      </c>
      <c r="M462" t="b">
        <f t="shared" si="7"/>
        <v>1</v>
      </c>
    </row>
    <row r="463" spans="1:13" ht="15.75">
      <c r="A463" s="21" t="s">
        <v>614</v>
      </c>
      <c r="B463" s="21" t="s">
        <v>613</v>
      </c>
      <c r="C463" s="2" t="str">
        <f>CONCATENATE(MID(E463,3,2),".")</f>
        <v>10.</v>
      </c>
      <c r="D463" s="2" t="str">
        <f>MID(E463,1,2)</f>
        <v>12</v>
      </c>
      <c r="E463" s="1" t="s">
        <v>530</v>
      </c>
      <c r="F463" t="s">
        <v>47</v>
      </c>
      <c r="G463" s="2" t="s">
        <v>1</v>
      </c>
      <c r="H463" t="s">
        <v>619</v>
      </c>
      <c r="I463" s="2" t="s">
        <v>8</v>
      </c>
      <c r="J463" s="5">
        <v>43536</v>
      </c>
      <c r="K463" s="2" t="s">
        <v>4</v>
      </c>
      <c r="M463" t="b">
        <f t="shared" si="7"/>
        <v>1</v>
      </c>
    </row>
    <row r="464" spans="1:13" ht="15.75">
      <c r="A464" s="21" t="s">
        <v>636</v>
      </c>
      <c r="B464" s="21" t="s">
        <v>616</v>
      </c>
      <c r="C464" s="2" t="str">
        <f>CONCATENATE(MID(E464,3,2),".")</f>
        <v>10.</v>
      </c>
      <c r="D464" s="2" t="str">
        <f>MID(E464,1,2)</f>
        <v>21</v>
      </c>
      <c r="E464" s="1" t="s">
        <v>533</v>
      </c>
      <c r="F464" t="s">
        <v>68</v>
      </c>
      <c r="G464" s="2" t="s">
        <v>1</v>
      </c>
      <c r="H464" t="s">
        <v>55</v>
      </c>
      <c r="I464" s="2" t="s">
        <v>8</v>
      </c>
      <c r="J464" s="5">
        <v>43536</v>
      </c>
      <c r="K464" s="2" t="s">
        <v>9</v>
      </c>
      <c r="M464" t="b">
        <f t="shared" si="7"/>
        <v>1</v>
      </c>
    </row>
    <row r="465" spans="1:13" ht="15.75">
      <c r="A465" s="21" t="s">
        <v>621</v>
      </c>
      <c r="B465" s="21" t="s">
        <v>627</v>
      </c>
      <c r="C465" s="2" t="str">
        <f>CONCATENATE(MID(E465,3,2),".")</f>
        <v>10.</v>
      </c>
      <c r="D465" s="2" t="str">
        <f>MID(E465,1,2)</f>
        <v>22</v>
      </c>
      <c r="E465" s="1" t="s">
        <v>538</v>
      </c>
      <c r="F465" t="s">
        <v>58</v>
      </c>
      <c r="G465" s="2" t="s">
        <v>1</v>
      </c>
      <c r="H465" t="s">
        <v>637</v>
      </c>
      <c r="I465" s="2" t="s">
        <v>8</v>
      </c>
      <c r="J465" s="5">
        <v>43536</v>
      </c>
      <c r="K465" s="2" t="s">
        <v>4</v>
      </c>
      <c r="M465" t="b">
        <f t="shared" si="7"/>
        <v>1</v>
      </c>
    </row>
    <row r="466" spans="1:13" ht="15.75">
      <c r="A466" s="21" t="s">
        <v>635</v>
      </c>
      <c r="B466" s="21" t="s">
        <v>624</v>
      </c>
      <c r="C466" s="2" t="str">
        <f>CONCATENATE(MID(E466,3,2),".")</f>
        <v>10.</v>
      </c>
      <c r="D466" s="2" t="str">
        <f>MID(E466,1,2)</f>
        <v>22</v>
      </c>
      <c r="E466" s="1" t="s">
        <v>543</v>
      </c>
      <c r="F466" t="s">
        <v>53</v>
      </c>
      <c r="G466" s="2" t="s">
        <v>1</v>
      </c>
      <c r="H466" t="s">
        <v>664</v>
      </c>
      <c r="I466" s="2" t="s">
        <v>8</v>
      </c>
      <c r="J466" s="5">
        <v>43536</v>
      </c>
      <c r="K466" s="2" t="s">
        <v>9</v>
      </c>
      <c r="M466" t="b">
        <f t="shared" si="7"/>
        <v>1</v>
      </c>
    </row>
    <row r="467" spans="1:13" ht="15.75">
      <c r="A467" s="21" t="s">
        <v>625</v>
      </c>
      <c r="B467" s="21" t="s">
        <v>616</v>
      </c>
      <c r="C467" s="2" t="str">
        <f>CONCATENATE(MID(E467,3,2),".")</f>
        <v>10.</v>
      </c>
      <c r="D467" s="2" t="str">
        <f>MID(E467,1,2)</f>
        <v>22</v>
      </c>
      <c r="E467" s="1" t="s">
        <v>540</v>
      </c>
      <c r="F467" t="s">
        <v>56</v>
      </c>
      <c r="G467" s="2" t="s">
        <v>1</v>
      </c>
      <c r="H467" t="s">
        <v>90</v>
      </c>
      <c r="I467" s="2" t="s">
        <v>8</v>
      </c>
      <c r="J467" s="5">
        <v>43536</v>
      </c>
      <c r="K467" s="2" t="s">
        <v>9</v>
      </c>
      <c r="M467" t="b">
        <f t="shared" si="7"/>
        <v>1</v>
      </c>
    </row>
    <row r="468" spans="1:13" ht="15.75">
      <c r="A468" s="21" t="s">
        <v>618</v>
      </c>
      <c r="B468" s="21" t="s">
        <v>617</v>
      </c>
      <c r="C468" s="2" t="str">
        <f>CONCATENATE(MID(E468,3,2),".")</f>
        <v>10.</v>
      </c>
      <c r="D468" s="2" t="str">
        <f>MID(E468,1,2)</f>
        <v>31</v>
      </c>
      <c r="E468" s="1" t="s">
        <v>701</v>
      </c>
      <c r="F468" t="s">
        <v>654</v>
      </c>
      <c r="G468" s="2" t="s">
        <v>1</v>
      </c>
      <c r="H468" t="s">
        <v>62</v>
      </c>
      <c r="I468" s="2" t="s">
        <v>8</v>
      </c>
      <c r="J468" s="5">
        <v>43536</v>
      </c>
      <c r="K468" s="2" t="s">
        <v>4</v>
      </c>
      <c r="M468" t="b">
        <f t="shared" si="7"/>
        <v>1</v>
      </c>
    </row>
    <row r="469" spans="1:13" ht="15.75">
      <c r="A469" s="21" t="s">
        <v>613</v>
      </c>
      <c r="B469" s="21" t="s">
        <v>621</v>
      </c>
      <c r="C469" s="2" t="str">
        <f>CONCATENATE(MID(E469,3,2),".")</f>
        <v>10.</v>
      </c>
      <c r="D469" s="2" t="str">
        <f>MID(E469,1,2)</f>
        <v>32</v>
      </c>
      <c r="E469" s="1" t="s">
        <v>553</v>
      </c>
      <c r="F469" t="s">
        <v>638</v>
      </c>
      <c r="G469" s="2" t="s">
        <v>1</v>
      </c>
      <c r="H469" t="s">
        <v>119</v>
      </c>
      <c r="I469" s="2" t="s">
        <v>8</v>
      </c>
      <c r="J469" s="5">
        <v>43536</v>
      </c>
      <c r="K469" s="2" t="s">
        <v>9</v>
      </c>
      <c r="M469" t="b">
        <f t="shared" si="7"/>
        <v>1</v>
      </c>
    </row>
    <row r="470" spans="1:13" ht="15.75">
      <c r="A470" s="21" t="s">
        <v>651</v>
      </c>
      <c r="B470" s="21" t="s">
        <v>627</v>
      </c>
      <c r="C470" s="2" t="str">
        <f>CONCATENATE(MID(E470,3,2),".")</f>
        <v>10.</v>
      </c>
      <c r="D470" s="2" t="str">
        <f>MID(E470,1,2)</f>
        <v>32</v>
      </c>
      <c r="E470" s="1" t="s">
        <v>549</v>
      </c>
      <c r="F470" t="s">
        <v>675</v>
      </c>
      <c r="G470" s="2" t="s">
        <v>1</v>
      </c>
      <c r="H470" t="s">
        <v>629</v>
      </c>
      <c r="I470" s="2" t="s">
        <v>8</v>
      </c>
      <c r="J470" s="5">
        <v>43536</v>
      </c>
      <c r="K470" s="2" t="s">
        <v>9</v>
      </c>
      <c r="M470" t="b">
        <f t="shared" si="7"/>
        <v>1</v>
      </c>
    </row>
    <row r="471" spans="1:13" ht="15.75">
      <c r="A471" s="21" t="s">
        <v>634</v>
      </c>
      <c r="B471" s="21" t="s">
        <v>622</v>
      </c>
      <c r="C471" s="2" t="str">
        <f>CONCATENATE(MID(E471,3,2),".")</f>
        <v>10.</v>
      </c>
      <c r="D471" s="2" t="str">
        <f>MID(E471,1,2)</f>
        <v>33</v>
      </c>
      <c r="E471" s="1" t="s">
        <v>557</v>
      </c>
      <c r="F471" t="s">
        <v>123</v>
      </c>
      <c r="G471" s="2" t="s">
        <v>1</v>
      </c>
      <c r="H471" t="s">
        <v>112</v>
      </c>
      <c r="I471" s="2" t="s">
        <v>8</v>
      </c>
      <c r="J471" s="5">
        <v>43536</v>
      </c>
      <c r="K471" s="2" t="s">
        <v>4</v>
      </c>
      <c r="M471" t="b">
        <f t="shared" si="7"/>
        <v>1</v>
      </c>
    </row>
    <row r="472" spans="1:13" ht="15.75">
      <c r="A472" s="21" t="s">
        <v>617</v>
      </c>
      <c r="B472" s="21" t="s">
        <v>640</v>
      </c>
      <c r="C472" s="2" t="str">
        <f>CONCATENATE(MID(E472,3,2),".")</f>
        <v>10.</v>
      </c>
      <c r="D472" s="2" t="str">
        <f>MID(E472,1,2)</f>
        <v>33</v>
      </c>
      <c r="E472" s="1" t="s">
        <v>555</v>
      </c>
      <c r="F472" t="s">
        <v>98</v>
      </c>
      <c r="G472" s="2" t="s">
        <v>1</v>
      </c>
      <c r="H472" t="s">
        <v>641</v>
      </c>
      <c r="I472" s="2" t="s">
        <v>8</v>
      </c>
      <c r="J472" s="5">
        <v>43536</v>
      </c>
      <c r="K472" s="2" t="s">
        <v>4</v>
      </c>
      <c r="M472" t="b">
        <f t="shared" si="7"/>
        <v>1</v>
      </c>
    </row>
    <row r="473" spans="1:13" ht="15.75">
      <c r="A473" s="21" t="s">
        <v>642</v>
      </c>
      <c r="B473" s="21" t="s">
        <v>657</v>
      </c>
      <c r="C473" s="2" t="str">
        <f>CONCATENATE(MID(E473,3,2),".")</f>
        <v>10.</v>
      </c>
      <c r="D473" s="2" t="str">
        <f>MID(E473,1,2)</f>
        <v>34</v>
      </c>
      <c r="E473" s="1" t="s">
        <v>702</v>
      </c>
      <c r="F473" t="s">
        <v>85</v>
      </c>
      <c r="G473" s="2" t="s">
        <v>1</v>
      </c>
      <c r="H473" t="s">
        <v>84</v>
      </c>
      <c r="I473" s="2" t="s">
        <v>8</v>
      </c>
      <c r="J473" s="5">
        <v>43536</v>
      </c>
      <c r="K473" s="2" t="s">
        <v>9</v>
      </c>
      <c r="M473" t="b">
        <f t="shared" si="7"/>
        <v>1</v>
      </c>
    </row>
    <row r="474" spans="1:13" ht="15.75">
      <c r="A474" s="21" t="s">
        <v>614</v>
      </c>
      <c r="B474" s="21" t="s">
        <v>636</v>
      </c>
      <c r="C474" s="2" t="str">
        <f>CONCATENATE(MID(E474,3,2),".")</f>
        <v>10.</v>
      </c>
      <c r="D474" s="2" t="str">
        <f>MID(E474,1,2)</f>
        <v>01</v>
      </c>
      <c r="E474" s="1" t="s">
        <v>519</v>
      </c>
      <c r="F474" t="s">
        <v>11</v>
      </c>
      <c r="G474" s="2" t="s">
        <v>1</v>
      </c>
      <c r="H474" t="s">
        <v>16</v>
      </c>
      <c r="I474" s="2" t="s">
        <v>3</v>
      </c>
      <c r="J474" s="5">
        <v>43537</v>
      </c>
      <c r="K474" s="2" t="s">
        <v>4</v>
      </c>
      <c r="M474" t="b">
        <f t="shared" si="7"/>
        <v>1</v>
      </c>
    </row>
    <row r="475" spans="1:13" ht="15.75">
      <c r="A475" s="21" t="s">
        <v>623</v>
      </c>
      <c r="B475" s="21" t="s">
        <v>636</v>
      </c>
      <c r="C475" s="2" t="str">
        <f>CONCATENATE(MID(E475,3,2),".")</f>
        <v>10.</v>
      </c>
      <c r="D475" s="2" t="str">
        <f>MID(E475,1,2)</f>
        <v>01</v>
      </c>
      <c r="E475" s="1" t="s">
        <v>518</v>
      </c>
      <c r="F475" t="s">
        <v>0</v>
      </c>
      <c r="G475" s="2" t="s">
        <v>1</v>
      </c>
      <c r="H475" t="s">
        <v>17</v>
      </c>
      <c r="I475" s="2" t="s">
        <v>3</v>
      </c>
      <c r="J475" s="5">
        <v>43537</v>
      </c>
      <c r="K475" s="2" t="s">
        <v>4</v>
      </c>
      <c r="M475" t="b">
        <f t="shared" si="7"/>
        <v>1</v>
      </c>
    </row>
    <row r="476" spans="1:13" ht="15.75">
      <c r="A476" s="21" t="s">
        <v>625</v>
      </c>
      <c r="B476" s="21" t="s">
        <v>634</v>
      </c>
      <c r="C476" s="2" t="str">
        <f>CONCATENATE(MID(E476,3,2),".")</f>
        <v>10.</v>
      </c>
      <c r="D476" s="2" t="str">
        <f>MID(E476,1,2)</f>
        <v>11</v>
      </c>
      <c r="E476" s="1" t="s">
        <v>522</v>
      </c>
      <c r="F476" t="s">
        <v>41</v>
      </c>
      <c r="G476" s="2" t="s">
        <v>1</v>
      </c>
      <c r="H476" t="s">
        <v>27</v>
      </c>
      <c r="I476" s="2" t="s">
        <v>3</v>
      </c>
      <c r="J476" s="5">
        <v>43537</v>
      </c>
      <c r="K476" s="2" t="s">
        <v>9</v>
      </c>
      <c r="M476" t="b">
        <f t="shared" si="7"/>
        <v>1</v>
      </c>
    </row>
    <row r="477" spans="1:13" ht="15.75">
      <c r="A477" s="21" t="s">
        <v>639</v>
      </c>
      <c r="B477" s="21" t="s">
        <v>617</v>
      </c>
      <c r="C477" s="2" t="str">
        <f>CONCATENATE(MID(E477,3,2),".")</f>
        <v>10.</v>
      </c>
      <c r="D477" s="2" t="str">
        <f>MID(E477,1,2)</f>
        <v>12</v>
      </c>
      <c r="E477" s="1" t="s">
        <v>529</v>
      </c>
      <c r="F477" t="s">
        <v>32</v>
      </c>
      <c r="G477" s="2" t="s">
        <v>1</v>
      </c>
      <c r="H477" t="s">
        <v>44</v>
      </c>
      <c r="I477" s="2" t="s">
        <v>3</v>
      </c>
      <c r="J477" s="5">
        <v>43537</v>
      </c>
      <c r="K477" s="2" t="s">
        <v>4</v>
      </c>
      <c r="M477" t="b">
        <f t="shared" si="7"/>
        <v>1</v>
      </c>
    </row>
    <row r="478" spans="1:13" ht="15.75">
      <c r="A478" s="21" t="s">
        <v>618</v>
      </c>
      <c r="B478" s="21" t="s">
        <v>624</v>
      </c>
      <c r="C478" s="2" t="str">
        <f>CONCATENATE(MID(E478,3,2),".")</f>
        <v>10.</v>
      </c>
      <c r="D478" s="2" t="str">
        <f>MID(E478,1,2)</f>
        <v>21</v>
      </c>
      <c r="E478" s="1" t="s">
        <v>536</v>
      </c>
      <c r="F478" t="s">
        <v>648</v>
      </c>
      <c r="G478" s="2" t="s">
        <v>1</v>
      </c>
      <c r="H478" t="s">
        <v>650</v>
      </c>
      <c r="I478" s="2" t="s">
        <v>3</v>
      </c>
      <c r="J478" s="5">
        <v>43537</v>
      </c>
      <c r="K478" s="2" t="s">
        <v>4</v>
      </c>
      <c r="M478" t="b">
        <f t="shared" si="7"/>
        <v>1</v>
      </c>
    </row>
    <row r="479" spans="1:13" ht="15.75">
      <c r="A479" s="21" t="s">
        <v>611</v>
      </c>
      <c r="B479" s="21" t="s">
        <v>614</v>
      </c>
      <c r="C479" s="2" t="str">
        <f>CONCATENATE(MID(E479,3,2),".")</f>
        <v>10.</v>
      </c>
      <c r="D479" s="2" t="str">
        <f>MID(E479,1,2)</f>
        <v>22</v>
      </c>
      <c r="E479" s="1" t="s">
        <v>541</v>
      </c>
      <c r="F479" t="s">
        <v>79</v>
      </c>
      <c r="G479" s="2" t="s">
        <v>1</v>
      </c>
      <c r="H479" t="s">
        <v>104</v>
      </c>
      <c r="I479" s="2" t="s">
        <v>3</v>
      </c>
      <c r="J479" s="5">
        <v>43537</v>
      </c>
      <c r="K479" s="2" t="s">
        <v>4</v>
      </c>
      <c r="M479" t="b">
        <f t="shared" si="7"/>
        <v>1</v>
      </c>
    </row>
    <row r="480" spans="1:13" ht="15.75">
      <c r="A480" s="21" t="s">
        <v>639</v>
      </c>
      <c r="B480" s="21" t="s">
        <v>625</v>
      </c>
      <c r="C480" s="2" t="str">
        <f>CONCATENATE(MID(E480,3,2),".")</f>
        <v>10.</v>
      </c>
      <c r="D480" s="2" t="str">
        <f>MID(E480,1,2)</f>
        <v>31</v>
      </c>
      <c r="E480" s="1" t="s">
        <v>546</v>
      </c>
      <c r="F480" t="s">
        <v>88</v>
      </c>
      <c r="G480" s="2" t="s">
        <v>1</v>
      </c>
      <c r="H480" t="s">
        <v>87</v>
      </c>
      <c r="I480" s="2" t="s">
        <v>3</v>
      </c>
      <c r="J480" s="5">
        <v>43537</v>
      </c>
      <c r="K480" s="2" t="s">
        <v>4</v>
      </c>
      <c r="M480" t="b">
        <f t="shared" si="7"/>
        <v>1</v>
      </c>
    </row>
    <row r="481" spans="1:13" ht="15.75">
      <c r="A481" s="21" t="s">
        <v>651</v>
      </c>
      <c r="B481" s="21" t="s">
        <v>630</v>
      </c>
      <c r="C481" s="2" t="str">
        <f>CONCATENATE(MID(E481,3,2),".")</f>
        <v>10.</v>
      </c>
      <c r="D481" s="2" t="str">
        <f>MID(E481,1,2)</f>
        <v>31</v>
      </c>
      <c r="E481" s="1" t="s">
        <v>544</v>
      </c>
      <c r="F481" t="s">
        <v>653</v>
      </c>
      <c r="G481" s="2" t="s">
        <v>1</v>
      </c>
      <c r="H481" t="s">
        <v>126</v>
      </c>
      <c r="I481" s="2" t="s">
        <v>3</v>
      </c>
      <c r="J481" s="5">
        <v>43537</v>
      </c>
      <c r="K481" s="2" t="s">
        <v>9</v>
      </c>
      <c r="M481" t="b">
        <f t="shared" si="7"/>
        <v>1</v>
      </c>
    </row>
    <row r="482" spans="1:13" ht="15.75">
      <c r="A482" s="21" t="s">
        <v>656</v>
      </c>
      <c r="B482" s="21" t="s">
        <v>651</v>
      </c>
      <c r="C482" s="2" t="str">
        <f>CONCATENATE(MID(E482,3,2),".")</f>
        <v>10.</v>
      </c>
      <c r="D482" s="2" t="str">
        <f>MID(E482,1,2)</f>
        <v>34</v>
      </c>
      <c r="E482" s="1" t="s">
        <v>704</v>
      </c>
      <c r="F482" t="s">
        <v>103</v>
      </c>
      <c r="G482" s="2" t="s">
        <v>1</v>
      </c>
      <c r="H482" t="s">
        <v>672</v>
      </c>
      <c r="I482" s="2" t="s">
        <v>3</v>
      </c>
      <c r="J482" s="5">
        <v>43537</v>
      </c>
      <c r="K482" s="2" t="s">
        <v>9</v>
      </c>
      <c r="M482" t="b">
        <f t="shared" si="7"/>
        <v>1</v>
      </c>
    </row>
    <row r="483" spans="1:13" ht="15.75">
      <c r="A483" s="21" t="s">
        <v>611</v>
      </c>
      <c r="B483" s="21" t="s">
        <v>614</v>
      </c>
      <c r="C483" s="2" t="str">
        <f>CONCATENATE(MID(E483,3,2),".")</f>
        <v>10.</v>
      </c>
      <c r="D483" s="2" t="str">
        <f>MID(E483,1,2)</f>
        <v>01</v>
      </c>
      <c r="E483" s="1" t="s">
        <v>515</v>
      </c>
      <c r="F483" t="s">
        <v>19</v>
      </c>
      <c r="G483" s="2" t="s">
        <v>1</v>
      </c>
      <c r="H483" t="s">
        <v>644</v>
      </c>
      <c r="I483" s="2" t="s">
        <v>12</v>
      </c>
      <c r="J483" s="5">
        <v>43538</v>
      </c>
      <c r="K483" s="2" t="s">
        <v>4</v>
      </c>
      <c r="M483" t="b">
        <f t="shared" si="7"/>
        <v>1</v>
      </c>
    </row>
    <row r="484" spans="1:13" ht="15.75">
      <c r="A484" s="21" t="s">
        <v>639</v>
      </c>
      <c r="B484" s="21" t="s">
        <v>613</v>
      </c>
      <c r="C484" s="2" t="str">
        <f>CONCATENATE(MID(E484,3,2),".")</f>
        <v>10.</v>
      </c>
      <c r="D484" s="2" t="str">
        <f>MID(E484,1,2)</f>
        <v>01</v>
      </c>
      <c r="E484" s="1" t="s">
        <v>516</v>
      </c>
      <c r="F484" t="s">
        <v>37</v>
      </c>
      <c r="G484" s="2" t="s">
        <v>1</v>
      </c>
      <c r="H484" t="s">
        <v>658</v>
      </c>
      <c r="I484" s="2" t="s">
        <v>12</v>
      </c>
      <c r="J484" s="5">
        <v>43538</v>
      </c>
      <c r="K484" s="2" t="s">
        <v>4</v>
      </c>
      <c r="M484" t="b">
        <f t="shared" si="7"/>
        <v>1</v>
      </c>
    </row>
    <row r="485" spans="1:13" ht="15.75">
      <c r="A485" s="21" t="s">
        <v>635</v>
      </c>
      <c r="B485" s="21" t="s">
        <v>618</v>
      </c>
      <c r="C485" s="2" t="str">
        <f>CONCATENATE(MID(E485,3,2),".")</f>
        <v>10.</v>
      </c>
      <c r="D485" s="2" t="str">
        <f>MID(E485,1,2)</f>
        <v>01</v>
      </c>
      <c r="E485" s="1" t="s">
        <v>705</v>
      </c>
      <c r="F485" t="s">
        <v>6</v>
      </c>
      <c r="G485" s="2" t="s">
        <v>1</v>
      </c>
      <c r="H485" t="s">
        <v>631</v>
      </c>
      <c r="I485" s="2" t="s">
        <v>12</v>
      </c>
      <c r="J485" s="5">
        <v>43538</v>
      </c>
      <c r="K485" s="2" t="s">
        <v>9</v>
      </c>
      <c r="M485" t="b">
        <f t="shared" si="7"/>
        <v>1</v>
      </c>
    </row>
    <row r="486" spans="1:13" ht="15.75">
      <c r="A486" s="20" t="s">
        <v>610</v>
      </c>
      <c r="B486" s="20" t="s">
        <v>623</v>
      </c>
      <c r="C486" s="2" t="str">
        <f>CONCATENATE(MID(E486,3,2),".")</f>
        <v>10.</v>
      </c>
      <c r="D486" s="2" t="str">
        <f>MID(E486,1,2)</f>
        <v>12</v>
      </c>
      <c r="E486" s="1" t="s">
        <v>528</v>
      </c>
      <c r="F486" t="s">
        <v>40</v>
      </c>
      <c r="G486" s="2" t="s">
        <v>1</v>
      </c>
      <c r="H486" t="s">
        <v>34</v>
      </c>
      <c r="I486" s="2" t="s">
        <v>12</v>
      </c>
      <c r="J486" s="5">
        <v>43538</v>
      </c>
      <c r="K486" s="2" t="s">
        <v>4</v>
      </c>
      <c r="M486" t="b">
        <f t="shared" si="7"/>
        <v>1</v>
      </c>
    </row>
    <row r="487" spans="1:13" ht="15.75">
      <c r="A487" s="21" t="s">
        <v>636</v>
      </c>
      <c r="B487" s="21" t="s">
        <v>660</v>
      </c>
      <c r="C487" s="2" t="str">
        <f>CONCATENATE(MID(E487,3,2),".")</f>
        <v>10.</v>
      </c>
      <c r="D487" s="2" t="str">
        <f>MID(E487,1,2)</f>
        <v>12</v>
      </c>
      <c r="E487" s="1" t="s">
        <v>526</v>
      </c>
      <c r="F487" t="s">
        <v>25</v>
      </c>
      <c r="G487" s="2" t="s">
        <v>1</v>
      </c>
      <c r="H487" t="s">
        <v>661</v>
      </c>
      <c r="I487" s="2" t="s">
        <v>12</v>
      </c>
      <c r="J487" s="5">
        <v>43538</v>
      </c>
      <c r="K487" s="2" t="s">
        <v>4</v>
      </c>
      <c r="M487" t="b">
        <f t="shared" si="7"/>
        <v>1</v>
      </c>
    </row>
    <row r="488" spans="1:13" ht="15.75">
      <c r="A488" s="21" t="s">
        <v>621</v>
      </c>
      <c r="B488" s="21" t="s">
        <v>662</v>
      </c>
      <c r="C488" s="2" t="str">
        <f>CONCATENATE(MID(E488,3,2),".")</f>
        <v>10.</v>
      </c>
      <c r="D488" s="2" t="str">
        <f>MID(E488,1,2)</f>
        <v>21</v>
      </c>
      <c r="E488" s="1" t="s">
        <v>532</v>
      </c>
      <c r="F488" t="s">
        <v>43</v>
      </c>
      <c r="G488" s="2" t="s">
        <v>1</v>
      </c>
      <c r="H488" t="s">
        <v>663</v>
      </c>
      <c r="I488" s="2" t="s">
        <v>12</v>
      </c>
      <c r="J488" s="5">
        <v>43538</v>
      </c>
      <c r="K488" s="2" t="s">
        <v>4</v>
      </c>
      <c r="M488" t="b">
        <f t="shared" si="7"/>
        <v>1</v>
      </c>
    </row>
    <row r="489" spans="1:13" ht="15.75">
      <c r="A489" s="21" t="s">
        <v>635</v>
      </c>
      <c r="B489" s="21" t="s">
        <v>624</v>
      </c>
      <c r="C489" s="2" t="str">
        <f>CONCATENATE(MID(E489,3,2),".")</f>
        <v>10.</v>
      </c>
      <c r="D489" s="2" t="str">
        <f>MID(E489,1,2)</f>
        <v>21</v>
      </c>
      <c r="E489" s="1" t="s">
        <v>537</v>
      </c>
      <c r="F489" t="s">
        <v>70</v>
      </c>
      <c r="G489" s="2" t="s">
        <v>1</v>
      </c>
      <c r="H489" t="s">
        <v>649</v>
      </c>
      <c r="I489" s="2" t="s">
        <v>12</v>
      </c>
      <c r="J489" s="5">
        <v>43538</v>
      </c>
      <c r="K489" s="2" t="s">
        <v>9</v>
      </c>
      <c r="M489" t="b">
        <f t="shared" si="7"/>
        <v>1</v>
      </c>
    </row>
    <row r="490" spans="1:13" ht="15.75">
      <c r="A490" s="21" t="s">
        <v>614</v>
      </c>
      <c r="B490" s="21" t="s">
        <v>639</v>
      </c>
      <c r="C490" s="2" t="str">
        <f>CONCATENATE(MID(E490,3,2),".")</f>
        <v>10.</v>
      </c>
      <c r="D490" s="2" t="str">
        <f>MID(E490,1,2)</f>
        <v>21</v>
      </c>
      <c r="E490" s="1" t="s">
        <v>534</v>
      </c>
      <c r="F490" t="s">
        <v>82</v>
      </c>
      <c r="G490" s="2" t="s">
        <v>1</v>
      </c>
      <c r="H490" t="s">
        <v>75</v>
      </c>
      <c r="I490" s="2" t="s">
        <v>12</v>
      </c>
      <c r="J490" s="5">
        <v>43538</v>
      </c>
      <c r="K490" s="2" t="s">
        <v>4</v>
      </c>
      <c r="M490" t="b">
        <f t="shared" si="7"/>
        <v>1</v>
      </c>
    </row>
    <row r="491" spans="1:13" ht="15.75">
      <c r="A491" s="20" t="s">
        <v>634</v>
      </c>
      <c r="B491" s="20" t="s">
        <v>610</v>
      </c>
      <c r="C491" s="2" t="str">
        <f>CONCATENATE(MID(E491,3,2),".")</f>
        <v>10.</v>
      </c>
      <c r="D491" s="2" t="str">
        <f>MID(E491,1,2)</f>
        <v>21</v>
      </c>
      <c r="E491" s="1" t="s">
        <v>535</v>
      </c>
      <c r="F491" t="s">
        <v>64</v>
      </c>
      <c r="G491" s="2" t="s">
        <v>1</v>
      </c>
      <c r="H491" t="s">
        <v>59</v>
      </c>
      <c r="I491" s="2" t="s">
        <v>12</v>
      </c>
      <c r="J491" s="5">
        <v>43538</v>
      </c>
      <c r="K491" s="2" t="s">
        <v>4</v>
      </c>
      <c r="M491" t="b">
        <f t="shared" si="7"/>
        <v>1</v>
      </c>
    </row>
    <row r="492" spans="1:13" ht="15.75">
      <c r="A492" s="21" t="s">
        <v>632</v>
      </c>
      <c r="B492" s="21" t="s">
        <v>639</v>
      </c>
      <c r="C492" s="2" t="str">
        <f>CONCATENATE(MID(E492,3,2),".")</f>
        <v>10.</v>
      </c>
      <c r="D492" s="2" t="str">
        <f>MID(E492,1,2)</f>
        <v>32</v>
      </c>
      <c r="E492" s="1" t="s">
        <v>552</v>
      </c>
      <c r="F492" t="s">
        <v>669</v>
      </c>
      <c r="G492" s="2" t="s">
        <v>1</v>
      </c>
      <c r="H492" t="s">
        <v>113</v>
      </c>
      <c r="I492" s="2" t="s">
        <v>12</v>
      </c>
      <c r="J492" s="5">
        <v>43538</v>
      </c>
      <c r="K492" s="2" t="s">
        <v>80</v>
      </c>
      <c r="M492" t="b">
        <f t="shared" si="7"/>
        <v>1</v>
      </c>
    </row>
    <row r="493" spans="1:13" ht="15.75">
      <c r="A493" s="21" t="s">
        <v>616</v>
      </c>
      <c r="B493" s="21" t="s">
        <v>668</v>
      </c>
      <c r="C493" s="2" t="str">
        <f>CONCATENATE(MID(E493,3,2),".")</f>
        <v>10.</v>
      </c>
      <c r="D493" s="2" t="str">
        <f>MID(E493,1,2)</f>
        <v>32</v>
      </c>
      <c r="E493" s="1" t="s">
        <v>550</v>
      </c>
      <c r="F493" t="s">
        <v>666</v>
      </c>
      <c r="G493" s="2" t="s">
        <v>1</v>
      </c>
      <c r="H493" t="s">
        <v>127</v>
      </c>
      <c r="I493" s="2" t="s">
        <v>12</v>
      </c>
      <c r="J493" s="5">
        <v>43538</v>
      </c>
      <c r="K493" s="2" t="s">
        <v>4</v>
      </c>
      <c r="M493" t="b">
        <f t="shared" si="7"/>
        <v>1</v>
      </c>
    </row>
    <row r="494" spans="1:13" ht="15.75">
      <c r="A494" s="21" t="s">
        <v>639</v>
      </c>
      <c r="B494" s="21" t="s">
        <v>623</v>
      </c>
      <c r="C494" s="2" t="str">
        <f>CONCATENATE(MID(E494,3,2),".")</f>
        <v>10.</v>
      </c>
      <c r="D494" s="2" t="str">
        <f>MID(E494,1,2)</f>
        <v>33</v>
      </c>
      <c r="E494" s="1" t="s">
        <v>554</v>
      </c>
      <c r="F494" t="s">
        <v>95</v>
      </c>
      <c r="G494" s="2" t="s">
        <v>1</v>
      </c>
      <c r="H494" t="s">
        <v>174</v>
      </c>
      <c r="I494" s="2" t="s">
        <v>12</v>
      </c>
      <c r="J494" s="5">
        <v>43538</v>
      </c>
      <c r="K494" s="2" t="s">
        <v>4</v>
      </c>
      <c r="M494" t="b">
        <f t="shared" si="7"/>
        <v>1</v>
      </c>
    </row>
    <row r="495" spans="1:13" ht="15.75">
      <c r="A495" s="21" t="s">
        <v>630</v>
      </c>
      <c r="B495" s="21" t="s">
        <v>611</v>
      </c>
      <c r="C495" s="2" t="str">
        <f>CONCATENATE(MID(E495,3,2),".")</f>
        <v>10.</v>
      </c>
      <c r="D495" s="2" t="str">
        <f>MID(E495,1,2)</f>
        <v>33</v>
      </c>
      <c r="E495" s="1" t="s">
        <v>558</v>
      </c>
      <c r="F495" t="s">
        <v>115</v>
      </c>
      <c r="G495" s="2" t="s">
        <v>1</v>
      </c>
      <c r="H495" t="s">
        <v>162</v>
      </c>
      <c r="I495" s="2" t="s">
        <v>12</v>
      </c>
      <c r="J495" s="5">
        <v>43538</v>
      </c>
      <c r="K495" s="2" t="s">
        <v>4</v>
      </c>
      <c r="M495" t="b">
        <f t="shared" si="7"/>
        <v>1</v>
      </c>
    </row>
    <row r="496" spans="1:13" ht="15.75">
      <c r="A496" s="21" t="s">
        <v>613</v>
      </c>
      <c r="B496" s="21" t="s">
        <v>630</v>
      </c>
      <c r="C496" s="2" t="str">
        <f>CONCATENATE(MID(E496,3,2),".")</f>
        <v>10.</v>
      </c>
      <c r="D496" s="2" t="str">
        <f>MID(E496,1,2)</f>
        <v>34</v>
      </c>
      <c r="E496" s="1" t="s">
        <v>706</v>
      </c>
      <c r="F496" t="s">
        <v>678</v>
      </c>
      <c r="G496" s="2" t="s">
        <v>1</v>
      </c>
      <c r="H496" t="s">
        <v>96</v>
      </c>
      <c r="I496" s="2" t="s">
        <v>12</v>
      </c>
      <c r="J496" s="5">
        <v>43538</v>
      </c>
      <c r="K496" s="2" t="s">
        <v>4</v>
      </c>
      <c r="M496" t="b">
        <f t="shared" si="7"/>
        <v>1</v>
      </c>
    </row>
    <row r="497" spans="1:13" ht="15.75">
      <c r="A497" s="21" t="s">
        <v>651</v>
      </c>
      <c r="B497" s="21" t="s">
        <v>647</v>
      </c>
      <c r="C497" s="2" t="str">
        <f>CONCATENATE(MID(E497,3,2),".")</f>
        <v>10.</v>
      </c>
      <c r="D497" s="2" t="str">
        <f>MID(E497,1,2)</f>
        <v>12</v>
      </c>
      <c r="E497" s="1" t="s">
        <v>527</v>
      </c>
      <c r="F497" t="s">
        <v>673</v>
      </c>
      <c r="G497" s="2" t="s">
        <v>1</v>
      </c>
      <c r="H497" t="s">
        <v>77</v>
      </c>
      <c r="I497" s="2" t="s">
        <v>22</v>
      </c>
      <c r="J497" s="5">
        <v>43539</v>
      </c>
      <c r="K497" s="2" t="s">
        <v>9</v>
      </c>
      <c r="M497" t="b">
        <f t="shared" si="7"/>
        <v>1</v>
      </c>
    </row>
    <row r="498" spans="1:13" ht="15.75">
      <c r="A498" s="21" t="s">
        <v>630</v>
      </c>
      <c r="B498" s="21" t="s">
        <v>632</v>
      </c>
      <c r="C498" s="2" t="str">
        <f>CONCATENATE(MID(E498,3,2),".")</f>
        <v>10.</v>
      </c>
      <c r="D498" s="2" t="str">
        <f>MID(E498,1,2)</f>
        <v>22</v>
      </c>
      <c r="E498" s="1" t="s">
        <v>542</v>
      </c>
      <c r="F498" t="s">
        <v>61</v>
      </c>
      <c r="G498" s="2" t="s">
        <v>1</v>
      </c>
      <c r="H498" t="s">
        <v>665</v>
      </c>
      <c r="I498" s="2" t="s">
        <v>22</v>
      </c>
      <c r="J498" s="5">
        <v>43539</v>
      </c>
      <c r="K498" s="2" t="s">
        <v>4</v>
      </c>
      <c r="M498" t="b">
        <f t="shared" si="7"/>
        <v>1</v>
      </c>
    </row>
    <row r="499" spans="1:13" ht="15.75">
      <c r="A499" s="20" t="s">
        <v>616</v>
      </c>
      <c r="B499" s="20" t="s">
        <v>610</v>
      </c>
      <c r="C499" s="2" t="str">
        <f>CONCATENATE(MID(E499,3,2),".")</f>
        <v>10.</v>
      </c>
      <c r="D499" s="2" t="str">
        <f>MID(E499,1,2)</f>
        <v>33</v>
      </c>
      <c r="E499" s="1" t="s">
        <v>556</v>
      </c>
      <c r="F499" t="s">
        <v>116</v>
      </c>
      <c r="G499" s="2" t="s">
        <v>1</v>
      </c>
      <c r="H499" t="s">
        <v>93</v>
      </c>
      <c r="I499" s="2" t="s">
        <v>22</v>
      </c>
      <c r="J499" s="5">
        <v>43539</v>
      </c>
      <c r="K499" s="2" t="s">
        <v>4</v>
      </c>
      <c r="M499" t="b">
        <f t="shared" si="7"/>
        <v>1</v>
      </c>
    </row>
    <row r="500" spans="1:13" ht="15.75">
      <c r="A500" s="20" t="s">
        <v>610</v>
      </c>
      <c r="B500" s="20" t="s">
        <v>614</v>
      </c>
      <c r="C500" s="2" t="str">
        <f>CONCATENATE(MID(E500,3,2),".")</f>
        <v>12.</v>
      </c>
      <c r="D500" s="2" t="str">
        <f>MID(E500,1,2)</f>
        <v>01</v>
      </c>
      <c r="E500" s="1" t="s">
        <v>707</v>
      </c>
      <c r="F500" t="s">
        <v>612</v>
      </c>
      <c r="G500" s="2" t="s">
        <v>1</v>
      </c>
      <c r="H500" t="s">
        <v>644</v>
      </c>
      <c r="I500" s="2" t="s">
        <v>20</v>
      </c>
      <c r="J500" s="5">
        <v>43542</v>
      </c>
      <c r="K500" s="2" t="s">
        <v>4</v>
      </c>
      <c r="M500" t="b">
        <f t="shared" si="7"/>
        <v>1</v>
      </c>
    </row>
    <row r="501" spans="1:13" ht="15.75">
      <c r="A501" s="21" t="s">
        <v>622</v>
      </c>
      <c r="B501" s="21" t="s">
        <v>624</v>
      </c>
      <c r="C501" s="2" t="str">
        <f>CONCATENATE(MID(E501,3,2),".")</f>
        <v>10.</v>
      </c>
      <c r="D501" s="2" t="str">
        <f>MID(E501,1,2)</f>
        <v>31</v>
      </c>
      <c r="E501" s="1" t="s">
        <v>545</v>
      </c>
      <c r="F501" t="s">
        <v>67</v>
      </c>
      <c r="G501" s="2" t="s">
        <v>1</v>
      </c>
      <c r="H501" t="s">
        <v>168</v>
      </c>
      <c r="I501" s="2" t="s">
        <v>20</v>
      </c>
      <c r="J501" s="17">
        <v>43542</v>
      </c>
      <c r="K501" s="2" t="s">
        <v>4</v>
      </c>
      <c r="M501" t="b">
        <f t="shared" si="7"/>
        <v>1</v>
      </c>
    </row>
    <row r="502" spans="1:13" ht="15.75">
      <c r="A502" s="21" t="s">
        <v>618</v>
      </c>
      <c r="B502" s="21" t="s">
        <v>636</v>
      </c>
      <c r="C502" s="2" t="str">
        <f>CONCATENATE(MID(E502,3,2),".")</f>
        <v>12.</v>
      </c>
      <c r="D502" s="2" t="str">
        <f>MID(E502,1,2)</f>
        <v>01</v>
      </c>
      <c r="E502" s="1" t="s">
        <v>708</v>
      </c>
      <c r="F502" t="s">
        <v>631</v>
      </c>
      <c r="G502" s="2" t="s">
        <v>1</v>
      </c>
      <c r="H502" t="s">
        <v>16</v>
      </c>
      <c r="I502" s="2" t="s">
        <v>8</v>
      </c>
      <c r="J502" s="5">
        <v>43543</v>
      </c>
      <c r="K502" s="2" t="s">
        <v>4</v>
      </c>
      <c r="M502" t="b">
        <f t="shared" si="7"/>
        <v>1</v>
      </c>
    </row>
    <row r="503" spans="1:13" ht="15.75">
      <c r="A503" s="21" t="s">
        <v>636</v>
      </c>
      <c r="B503" s="21" t="s">
        <v>611</v>
      </c>
      <c r="C503" s="2" t="str">
        <f>CONCATENATE(MID(E503,3,1),".")</f>
        <v>7.</v>
      </c>
      <c r="D503" s="2" t="str">
        <f>MID(E503,1,2)</f>
        <v>01</v>
      </c>
      <c r="E503" s="1" t="s">
        <v>374</v>
      </c>
      <c r="F503" t="s">
        <v>17</v>
      </c>
      <c r="G503" s="2" t="s">
        <v>1</v>
      </c>
      <c r="H503" t="s">
        <v>19</v>
      </c>
      <c r="I503" s="2" t="s">
        <v>8</v>
      </c>
      <c r="J503" s="17">
        <v>43543</v>
      </c>
      <c r="K503" s="2" t="s">
        <v>4</v>
      </c>
      <c r="M503" t="b">
        <f t="shared" si="7"/>
        <v>1</v>
      </c>
    </row>
    <row r="504" spans="1:13" ht="15.75">
      <c r="A504" s="21" t="s">
        <v>622</v>
      </c>
      <c r="B504" s="21" t="s">
        <v>668</v>
      </c>
      <c r="C504" s="2" t="str">
        <f>CONCATENATE(MID(E504,3,1),".")</f>
        <v>5.</v>
      </c>
      <c r="D504" s="2" t="str">
        <f>MID(E504,1,2)</f>
        <v>32</v>
      </c>
      <c r="E504" s="1" t="s">
        <v>313</v>
      </c>
      <c r="F504" t="s">
        <v>65</v>
      </c>
      <c r="G504" s="2" t="s">
        <v>1</v>
      </c>
      <c r="H504" t="s">
        <v>127</v>
      </c>
      <c r="I504" s="18" t="s">
        <v>8</v>
      </c>
      <c r="J504" s="17">
        <v>43543</v>
      </c>
      <c r="K504" s="2" t="s">
        <v>4</v>
      </c>
      <c r="M504" t="b">
        <f t="shared" si="7"/>
        <v>1</v>
      </c>
    </row>
    <row r="505" spans="1:13" ht="15.75">
      <c r="A505" s="21" t="s">
        <v>627</v>
      </c>
      <c r="B505" s="21" t="s">
        <v>618</v>
      </c>
      <c r="C505" s="2" t="str">
        <f>CONCATENATE(MID(E505,3,2),".")</f>
        <v>10.</v>
      </c>
      <c r="D505" s="2" t="str">
        <f>MID(E505,1,2)</f>
        <v>34</v>
      </c>
      <c r="E505" s="1" t="s">
        <v>703</v>
      </c>
      <c r="F505" t="s">
        <v>643</v>
      </c>
      <c r="G505" s="2" t="s">
        <v>1</v>
      </c>
      <c r="H505" t="s">
        <v>671</v>
      </c>
      <c r="I505" s="2" t="s">
        <v>8</v>
      </c>
      <c r="J505" s="17">
        <v>43543</v>
      </c>
      <c r="K505" s="2" t="s">
        <v>4</v>
      </c>
      <c r="M505" t="b">
        <f t="shared" si="7"/>
        <v>1</v>
      </c>
    </row>
    <row r="506" spans="1:13" ht="15.75">
      <c r="A506" s="21" t="s">
        <v>614</v>
      </c>
      <c r="B506" s="21" t="s">
        <v>625</v>
      </c>
      <c r="C506" s="2" t="str">
        <f>CONCATENATE(MID(E506,3,2),".")</f>
        <v>12.</v>
      </c>
      <c r="D506" s="2" t="str">
        <f>MID(E506,1,2)</f>
        <v>01</v>
      </c>
      <c r="E506" s="1" t="s">
        <v>710</v>
      </c>
      <c r="F506" t="s">
        <v>11</v>
      </c>
      <c r="G506" s="2" t="s">
        <v>1</v>
      </c>
      <c r="H506" t="s">
        <v>14</v>
      </c>
      <c r="I506" s="2" t="s">
        <v>3</v>
      </c>
      <c r="J506" s="5">
        <v>43544</v>
      </c>
      <c r="K506" s="2" t="s">
        <v>4</v>
      </c>
      <c r="M506" t="b">
        <f t="shared" si="7"/>
        <v>1</v>
      </c>
    </row>
    <row r="507" spans="1:13" ht="15.75">
      <c r="A507" s="21" t="s">
        <v>623</v>
      </c>
      <c r="B507" s="21" t="s">
        <v>613</v>
      </c>
      <c r="C507" s="2" t="str">
        <f>CONCATENATE(MID(E507,3,2),".")</f>
        <v>12.</v>
      </c>
      <c r="D507" s="2" t="str">
        <f>MID(E507,1,2)</f>
        <v>01</v>
      </c>
      <c r="E507" s="1" t="s">
        <v>709</v>
      </c>
      <c r="F507" t="s">
        <v>0</v>
      </c>
      <c r="G507" s="2" t="s">
        <v>1</v>
      </c>
      <c r="H507" t="s">
        <v>658</v>
      </c>
      <c r="I507" s="2" t="s">
        <v>3</v>
      </c>
      <c r="J507" s="5">
        <v>43544</v>
      </c>
      <c r="K507" s="2" t="s">
        <v>4</v>
      </c>
      <c r="M507" t="b">
        <f t="shared" si="7"/>
        <v>1</v>
      </c>
    </row>
    <row r="508" spans="1:13" ht="15.75">
      <c r="A508" s="21" t="s">
        <v>639</v>
      </c>
      <c r="B508" s="21" t="s">
        <v>616</v>
      </c>
      <c r="C508" s="2" t="str">
        <f>CONCATENATE(MID(E508,3,2),".")</f>
        <v>12.</v>
      </c>
      <c r="D508" s="2" t="str">
        <f>MID(E508,1,2)</f>
        <v>01</v>
      </c>
      <c r="E508" s="1" t="s">
        <v>711</v>
      </c>
      <c r="F508" t="s">
        <v>37</v>
      </c>
      <c r="G508" s="2" t="s">
        <v>1</v>
      </c>
      <c r="H508" t="s">
        <v>7</v>
      </c>
      <c r="I508" s="2" t="s">
        <v>12</v>
      </c>
      <c r="J508" s="5">
        <v>43545</v>
      </c>
      <c r="K508" s="2" t="s">
        <v>4</v>
      </c>
      <c r="M508" t="b">
        <f t="shared" si="7"/>
        <v>1</v>
      </c>
    </row>
    <row r="509" spans="1:13" ht="15.75">
      <c r="A509" s="21" t="s">
        <v>635</v>
      </c>
      <c r="B509" s="21" t="s">
        <v>636</v>
      </c>
      <c r="C509" s="2" t="str">
        <f>CONCATENATE(MID(E509,3,2),".")</f>
        <v>12.</v>
      </c>
      <c r="D509" s="2" t="str">
        <f>MID(E509,1,2)</f>
        <v>01</v>
      </c>
      <c r="E509" s="1" t="s">
        <v>712</v>
      </c>
      <c r="F509" t="s">
        <v>6</v>
      </c>
      <c r="G509" s="2" t="s">
        <v>1</v>
      </c>
      <c r="H509" t="s">
        <v>17</v>
      </c>
      <c r="I509" s="2" t="s">
        <v>12</v>
      </c>
      <c r="J509" s="5">
        <v>43545</v>
      </c>
      <c r="K509" s="2" t="s">
        <v>9</v>
      </c>
      <c r="M509" t="b">
        <f t="shared" si="7"/>
        <v>1</v>
      </c>
    </row>
    <row r="510" spans="1:13" ht="15.75">
      <c r="A510" s="21" t="s">
        <v>616</v>
      </c>
      <c r="B510" s="21" t="s">
        <v>623</v>
      </c>
      <c r="C510" s="2" t="str">
        <f>CONCATENATE(MID(E510,3,1),".")</f>
        <v>2.</v>
      </c>
      <c r="D510" s="2" t="str">
        <f>MID(E510,1,2)</f>
        <v>11</v>
      </c>
      <c r="E510" s="1" t="s">
        <v>134</v>
      </c>
      <c r="F510" t="s">
        <v>38</v>
      </c>
      <c r="G510" s="2" t="s">
        <v>1</v>
      </c>
      <c r="H510" t="s">
        <v>50</v>
      </c>
      <c r="I510" s="2" t="s">
        <v>12</v>
      </c>
      <c r="J510" s="17">
        <v>43545</v>
      </c>
      <c r="K510" s="2" t="s">
        <v>4</v>
      </c>
      <c r="M510" t="b">
        <f t="shared" si="7"/>
        <v>1</v>
      </c>
    </row>
    <row r="511" spans="1:13" ht="15.75">
      <c r="A511" s="21" t="s">
        <v>635</v>
      </c>
      <c r="B511" s="21" t="s">
        <v>634</v>
      </c>
      <c r="C511" s="2" t="str">
        <f>CONCATENATE(MID(E511,3,1),".")</f>
        <v>7.</v>
      </c>
      <c r="D511" s="2" t="str">
        <f>MID(E511,1,2)</f>
        <v>21</v>
      </c>
      <c r="E511" s="1" t="s">
        <v>389</v>
      </c>
      <c r="F511" t="s">
        <v>70</v>
      </c>
      <c r="G511" s="2" t="s">
        <v>1</v>
      </c>
      <c r="H511" t="s">
        <v>64</v>
      </c>
      <c r="I511" s="2" t="s">
        <v>12</v>
      </c>
      <c r="J511" s="17">
        <v>43545</v>
      </c>
      <c r="K511" s="2" t="s">
        <v>9</v>
      </c>
      <c r="M511" t="b">
        <f t="shared" si="7"/>
        <v>1</v>
      </c>
    </row>
    <row r="512" spans="1:13" ht="15.75">
      <c r="A512" s="21" t="s">
        <v>636</v>
      </c>
      <c r="B512" s="21" t="s">
        <v>618</v>
      </c>
      <c r="C512" s="2" t="str">
        <f>CONCATENATE(MID(E512,3,1),".")</f>
        <v>4.</v>
      </c>
      <c r="D512" s="2" t="str">
        <f>MID(E512,1,2)</f>
        <v>21</v>
      </c>
      <c r="E512" s="1" t="s">
        <v>248</v>
      </c>
      <c r="F512" t="s">
        <v>68</v>
      </c>
      <c r="G512" s="2" t="s">
        <v>1</v>
      </c>
      <c r="H512" t="s">
        <v>648</v>
      </c>
      <c r="I512" s="18" t="s">
        <v>12</v>
      </c>
      <c r="J512" s="17">
        <v>43545</v>
      </c>
      <c r="K512" s="2" t="s">
        <v>9</v>
      </c>
      <c r="M512" t="b">
        <f t="shared" si="7"/>
        <v>1</v>
      </c>
    </row>
    <row r="513" spans="1:13" ht="15.75">
      <c r="A513" s="21" t="s">
        <v>611</v>
      </c>
      <c r="B513" s="21" t="s">
        <v>620</v>
      </c>
      <c r="C513" s="2" t="str">
        <f>CONCATENATE(MID(E513,3,1),".")</f>
        <v>3.</v>
      </c>
      <c r="D513" s="2" t="str">
        <f>MID(E513,1,2)</f>
        <v>22</v>
      </c>
      <c r="E513" s="1" t="s">
        <v>203</v>
      </c>
      <c r="F513" t="s">
        <v>79</v>
      </c>
      <c r="G513" s="2" t="s">
        <v>1</v>
      </c>
      <c r="H513" t="s">
        <v>108</v>
      </c>
      <c r="I513" s="2" t="s">
        <v>12</v>
      </c>
      <c r="J513" s="17">
        <v>43545</v>
      </c>
      <c r="K513" s="2" t="s">
        <v>4</v>
      </c>
      <c r="M513" t="b">
        <f t="shared" si="7"/>
        <v>1</v>
      </c>
    </row>
    <row r="514" spans="1:13" ht="15.75">
      <c r="A514" s="21" t="s">
        <v>614</v>
      </c>
      <c r="B514" s="21" t="s">
        <v>625</v>
      </c>
      <c r="C514" s="2" t="str">
        <f>CONCATENATE(MID(E514,3,1),".")</f>
        <v>9.</v>
      </c>
      <c r="D514" s="2" t="str">
        <f>MID(E514,1,2)</f>
        <v>22</v>
      </c>
      <c r="E514" s="1" t="s">
        <v>493</v>
      </c>
      <c r="F514" t="s">
        <v>104</v>
      </c>
      <c r="G514" s="2" t="s">
        <v>1</v>
      </c>
      <c r="H514" t="s">
        <v>56</v>
      </c>
      <c r="I514" s="2" t="s">
        <v>12</v>
      </c>
      <c r="J514" s="17">
        <v>43545</v>
      </c>
      <c r="K514" s="2" t="s">
        <v>4</v>
      </c>
      <c r="M514" t="b">
        <f aca="true" t="shared" si="8" ref="M514:M575">OR(IF(utkodd&lt;&gt;" ",OR(MID(utkodd,1,5)=A514,MID(utkodd,1,5)=B514),),IF(udruz&lt;&gt;" ",OR(udruz=$H514,udruz=$F514),),AND(utkodd=" ",udruz=" "))</f>
        <v>1</v>
      </c>
    </row>
    <row r="515" spans="1:13" ht="15.75">
      <c r="A515" s="21" t="s">
        <v>613</v>
      </c>
      <c r="B515" s="21" t="s">
        <v>618</v>
      </c>
      <c r="C515" s="2" t="str">
        <f>CONCATENATE(MID(E515,3,1),".")</f>
        <v>6.</v>
      </c>
      <c r="D515" s="2" t="str">
        <f>MID(E515,1,2)</f>
        <v>34</v>
      </c>
      <c r="E515" s="1" t="s">
        <v>369</v>
      </c>
      <c r="F515" t="s">
        <v>678</v>
      </c>
      <c r="G515" s="2" t="s">
        <v>1</v>
      </c>
      <c r="H515" t="s">
        <v>671</v>
      </c>
      <c r="I515" s="2" t="s">
        <v>12</v>
      </c>
      <c r="J515" s="17">
        <v>43545</v>
      </c>
      <c r="K515" s="2" t="s">
        <v>4</v>
      </c>
      <c r="M515" t="b">
        <f t="shared" si="8"/>
        <v>1</v>
      </c>
    </row>
    <row r="516" spans="1:13" ht="15.75">
      <c r="A516" s="20" t="s">
        <v>613</v>
      </c>
      <c r="B516" s="20" t="s">
        <v>610</v>
      </c>
      <c r="C516" s="2" t="str">
        <f>CONCATENATE(MID(E516,3,2),".")</f>
        <v>11.</v>
      </c>
      <c r="D516" s="2" t="str">
        <f>MID(E516,1,2)</f>
        <v>01</v>
      </c>
      <c r="E516" s="1" t="s">
        <v>562</v>
      </c>
      <c r="F516" t="s">
        <v>658</v>
      </c>
      <c r="G516" s="2" t="s">
        <v>1</v>
      </c>
      <c r="H516" t="s">
        <v>612</v>
      </c>
      <c r="I516" s="2" t="s">
        <v>20</v>
      </c>
      <c r="J516" s="5">
        <v>43549</v>
      </c>
      <c r="K516" s="2" t="s">
        <v>4</v>
      </c>
      <c r="M516" t="b">
        <f t="shared" si="8"/>
        <v>1</v>
      </c>
    </row>
    <row r="517" spans="1:13" ht="15.75">
      <c r="A517" s="21" t="s">
        <v>635</v>
      </c>
      <c r="B517" s="21" t="s">
        <v>623</v>
      </c>
      <c r="C517" s="2" t="str">
        <f>CONCATENATE(MID(E517,3,1),".")</f>
        <v>7.</v>
      </c>
      <c r="D517" s="2" t="str">
        <f>MID(E517,1,2)</f>
        <v>01</v>
      </c>
      <c r="E517" s="1" t="s">
        <v>371</v>
      </c>
      <c r="F517" t="s">
        <v>6</v>
      </c>
      <c r="G517" s="2" t="s">
        <v>1</v>
      </c>
      <c r="H517" t="s">
        <v>0</v>
      </c>
      <c r="I517" s="18" t="s">
        <v>20</v>
      </c>
      <c r="J517" s="17">
        <v>43549</v>
      </c>
      <c r="K517" s="2" t="s">
        <v>9</v>
      </c>
      <c r="M517" t="b">
        <f t="shared" si="8"/>
        <v>1</v>
      </c>
    </row>
    <row r="518" spans="1:13" ht="15.75">
      <c r="A518" s="21" t="s">
        <v>616</v>
      </c>
      <c r="B518" s="21" t="s">
        <v>611</v>
      </c>
      <c r="C518" s="2" t="str">
        <f>CONCATENATE(MID(E518,3,2),".")</f>
        <v>11.</v>
      </c>
      <c r="D518" s="2" t="str">
        <f>MID(E518,1,2)</f>
        <v>01</v>
      </c>
      <c r="E518" s="1" t="s">
        <v>713</v>
      </c>
      <c r="F518" t="s">
        <v>7</v>
      </c>
      <c r="G518" s="2" t="s">
        <v>1</v>
      </c>
      <c r="H518" t="s">
        <v>19</v>
      </c>
      <c r="I518" s="2" t="s">
        <v>20</v>
      </c>
      <c r="J518" s="5">
        <v>43549</v>
      </c>
      <c r="K518" s="2" t="s">
        <v>4</v>
      </c>
      <c r="M518" t="b">
        <f t="shared" si="8"/>
        <v>1</v>
      </c>
    </row>
    <row r="519" spans="1:13" ht="15.75">
      <c r="A519" s="21" t="s">
        <v>618</v>
      </c>
      <c r="B519" s="21" t="s">
        <v>636</v>
      </c>
      <c r="C519" s="2" t="str">
        <f>CONCATENATE(MID(E519,3,2),".")</f>
        <v>11.</v>
      </c>
      <c r="D519" s="2" t="str">
        <f>MID(E519,1,2)</f>
        <v>12</v>
      </c>
      <c r="E519" s="1" t="s">
        <v>570</v>
      </c>
      <c r="F519" t="s">
        <v>29</v>
      </c>
      <c r="G519" s="2" t="s">
        <v>1</v>
      </c>
      <c r="H519" t="s">
        <v>25</v>
      </c>
      <c r="I519" s="2" t="s">
        <v>20</v>
      </c>
      <c r="J519" s="5">
        <v>43549</v>
      </c>
      <c r="K519" s="2" t="s">
        <v>4</v>
      </c>
      <c r="M519" t="b">
        <f t="shared" si="8"/>
        <v>1</v>
      </c>
    </row>
    <row r="520" spans="1:13" ht="15.75">
      <c r="A520" s="20" t="s">
        <v>647</v>
      </c>
      <c r="B520" s="20" t="s">
        <v>610</v>
      </c>
      <c r="C520" s="2" t="str">
        <f>CONCATENATE(MID(E520,3,2),".")</f>
        <v>11.</v>
      </c>
      <c r="D520" s="2" t="str">
        <f>MID(E520,1,2)</f>
        <v>12</v>
      </c>
      <c r="E520" s="1" t="s">
        <v>574</v>
      </c>
      <c r="F520" t="s">
        <v>77</v>
      </c>
      <c r="G520" s="2" t="s">
        <v>1</v>
      </c>
      <c r="H520" t="s">
        <v>40</v>
      </c>
      <c r="I520" s="2" t="s">
        <v>20</v>
      </c>
      <c r="J520" s="5">
        <v>43549</v>
      </c>
      <c r="K520" s="2" t="s">
        <v>4</v>
      </c>
      <c r="M520" t="b">
        <f t="shared" si="8"/>
        <v>1</v>
      </c>
    </row>
    <row r="521" spans="1:13" ht="15.75">
      <c r="A521" s="21" t="s">
        <v>660</v>
      </c>
      <c r="B521" s="21" t="s">
        <v>651</v>
      </c>
      <c r="C521" s="2" t="str">
        <f>CONCATENATE(MID(E521,3,2),".")</f>
        <v>11.</v>
      </c>
      <c r="D521" s="2" t="str">
        <f>MID(E521,1,2)</f>
        <v>12</v>
      </c>
      <c r="E521" s="1" t="s">
        <v>575</v>
      </c>
      <c r="F521" t="s">
        <v>661</v>
      </c>
      <c r="G521" s="2" t="s">
        <v>1</v>
      </c>
      <c r="H521" t="s">
        <v>673</v>
      </c>
      <c r="I521" s="2" t="s">
        <v>20</v>
      </c>
      <c r="J521" s="5">
        <v>43549</v>
      </c>
      <c r="K521" s="2" t="s">
        <v>9</v>
      </c>
      <c r="M521" t="b">
        <f t="shared" si="8"/>
        <v>1</v>
      </c>
    </row>
    <row r="522" spans="1:13" ht="15.75">
      <c r="A522" s="21" t="s">
        <v>624</v>
      </c>
      <c r="B522" s="21" t="s">
        <v>639</v>
      </c>
      <c r="C522" s="2" t="str">
        <f>CONCATENATE(MID(E522,3,2),".")</f>
        <v>11.</v>
      </c>
      <c r="D522" s="2" t="str">
        <f>MID(E522,1,2)</f>
        <v>31</v>
      </c>
      <c r="E522" s="1" t="s">
        <v>590</v>
      </c>
      <c r="F522" t="s">
        <v>168</v>
      </c>
      <c r="G522" s="2" t="s">
        <v>1</v>
      </c>
      <c r="H522" t="s">
        <v>88</v>
      </c>
      <c r="I522" s="2" t="s">
        <v>20</v>
      </c>
      <c r="J522" s="5">
        <v>43549</v>
      </c>
      <c r="K522" s="2" t="s">
        <v>9</v>
      </c>
      <c r="M522" t="b">
        <f t="shared" si="8"/>
        <v>1</v>
      </c>
    </row>
    <row r="523" spans="1:13" ht="15.75">
      <c r="A523" s="21" t="s">
        <v>642</v>
      </c>
      <c r="B523" s="21" t="s">
        <v>614</v>
      </c>
      <c r="C523" s="2" t="str">
        <f>CONCATENATE(MID(E523,3,2),".")</f>
        <v>11.</v>
      </c>
      <c r="D523" s="2" t="str">
        <f>MID(E523,1,2)</f>
        <v>31</v>
      </c>
      <c r="E523" s="1" t="s">
        <v>588</v>
      </c>
      <c r="F523" t="s">
        <v>101</v>
      </c>
      <c r="G523" s="2" t="s">
        <v>1</v>
      </c>
      <c r="H523" t="s">
        <v>626</v>
      </c>
      <c r="I523" s="2" t="s">
        <v>20</v>
      </c>
      <c r="J523" s="5">
        <v>43549</v>
      </c>
      <c r="K523" s="2" t="s">
        <v>9</v>
      </c>
      <c r="M523" t="b">
        <f t="shared" si="8"/>
        <v>1</v>
      </c>
    </row>
    <row r="524" spans="1:13" ht="15.75">
      <c r="A524" s="21" t="s">
        <v>622</v>
      </c>
      <c r="B524" s="21" t="s">
        <v>632</v>
      </c>
      <c r="C524" s="2" t="str">
        <f>CONCATENATE(MID(E524,3,2),".")</f>
        <v>11.</v>
      </c>
      <c r="D524" s="2" t="str">
        <f>MID(E524,1,2)</f>
        <v>32</v>
      </c>
      <c r="E524" s="1" t="s">
        <v>594</v>
      </c>
      <c r="F524" t="s">
        <v>65</v>
      </c>
      <c r="G524" s="2" t="s">
        <v>1</v>
      </c>
      <c r="H524" t="s">
        <v>669</v>
      </c>
      <c r="I524" s="2" t="s">
        <v>20</v>
      </c>
      <c r="J524" s="5">
        <v>43549</v>
      </c>
      <c r="K524" s="2" t="s">
        <v>4</v>
      </c>
      <c r="M524" t="b">
        <f t="shared" si="8"/>
        <v>1</v>
      </c>
    </row>
    <row r="525" spans="1:13" ht="15.75">
      <c r="A525" s="20" t="s">
        <v>610</v>
      </c>
      <c r="B525" s="20" t="s">
        <v>634</v>
      </c>
      <c r="C525" s="2" t="str">
        <f>CONCATENATE(MID(E525,3,2),".")</f>
        <v>11.</v>
      </c>
      <c r="D525" s="2" t="str">
        <f>MID(E525,1,2)</f>
        <v>33</v>
      </c>
      <c r="E525" s="1" t="s">
        <v>599</v>
      </c>
      <c r="F525" t="s">
        <v>93</v>
      </c>
      <c r="G525" s="2" t="s">
        <v>1</v>
      </c>
      <c r="H525" t="s">
        <v>123</v>
      </c>
      <c r="I525" s="2" t="s">
        <v>20</v>
      </c>
      <c r="J525" s="5">
        <v>43549</v>
      </c>
      <c r="K525" s="2" t="s">
        <v>4</v>
      </c>
      <c r="M525" t="b">
        <f t="shared" si="8"/>
        <v>1</v>
      </c>
    </row>
    <row r="526" spans="1:13" ht="15.75">
      <c r="A526" s="21" t="s">
        <v>623</v>
      </c>
      <c r="B526" s="21" t="s">
        <v>617</v>
      </c>
      <c r="C526" s="2" t="str">
        <f>CONCATENATE(MID(E526,3,2),".")</f>
        <v>11.</v>
      </c>
      <c r="D526" s="2" t="str">
        <f>MID(E526,1,2)</f>
        <v>33</v>
      </c>
      <c r="E526" s="1" t="s">
        <v>601</v>
      </c>
      <c r="F526" t="s">
        <v>174</v>
      </c>
      <c r="G526" s="2" t="s">
        <v>1</v>
      </c>
      <c r="H526" t="s">
        <v>98</v>
      </c>
      <c r="I526" s="2" t="s">
        <v>20</v>
      </c>
      <c r="J526" s="5">
        <v>43549</v>
      </c>
      <c r="K526" s="2" t="s">
        <v>4</v>
      </c>
      <c r="M526" t="b">
        <f t="shared" si="8"/>
        <v>1</v>
      </c>
    </row>
    <row r="527" spans="1:13" ht="15.75">
      <c r="A527" s="21" t="s">
        <v>636</v>
      </c>
      <c r="B527" s="21" t="s">
        <v>656</v>
      </c>
      <c r="C527" s="2" t="str">
        <f>CONCATENATE(MID(E527,3,2),".")</f>
        <v>11.</v>
      </c>
      <c r="D527" s="2" t="str">
        <f>MID(E527,1,2)</f>
        <v>34</v>
      </c>
      <c r="E527" s="1" t="s">
        <v>714</v>
      </c>
      <c r="F527" t="s">
        <v>118</v>
      </c>
      <c r="G527" s="2" t="s">
        <v>1</v>
      </c>
      <c r="H527" t="s">
        <v>103</v>
      </c>
      <c r="I527" s="2" t="s">
        <v>20</v>
      </c>
      <c r="J527" s="5">
        <v>43549</v>
      </c>
      <c r="K527" s="2" t="s">
        <v>9</v>
      </c>
      <c r="M527" t="b">
        <f t="shared" si="8"/>
        <v>1</v>
      </c>
    </row>
    <row r="528" spans="1:13" ht="15.75">
      <c r="A528" s="21" t="s">
        <v>636</v>
      </c>
      <c r="B528" s="21" t="s">
        <v>614</v>
      </c>
      <c r="C528" s="2" t="str">
        <f>CONCATENATE(MID(E528,3,2),".")</f>
        <v>11.</v>
      </c>
      <c r="D528" s="2" t="str">
        <f>MID(E528,1,2)</f>
        <v>01</v>
      </c>
      <c r="E528" s="1" t="s">
        <v>560</v>
      </c>
      <c r="F528" t="s">
        <v>17</v>
      </c>
      <c r="G528" s="2" t="s">
        <v>1</v>
      </c>
      <c r="H528" t="s">
        <v>11</v>
      </c>
      <c r="I528" s="2" t="s">
        <v>8</v>
      </c>
      <c r="J528" s="5">
        <v>43550</v>
      </c>
      <c r="K528" s="2" t="s">
        <v>4</v>
      </c>
      <c r="M528" t="b">
        <f t="shared" si="8"/>
        <v>1</v>
      </c>
    </row>
    <row r="529" spans="1:13" ht="15.75">
      <c r="A529" s="21" t="s">
        <v>614</v>
      </c>
      <c r="B529" s="21" t="s">
        <v>625</v>
      </c>
      <c r="C529" s="2" t="str">
        <f>CONCATENATE(MID(E529,3,2),".")</f>
        <v>11.</v>
      </c>
      <c r="D529" s="2" t="str">
        <f>MID(E529,1,2)</f>
        <v>11</v>
      </c>
      <c r="E529" s="1" t="s">
        <v>568</v>
      </c>
      <c r="F529" t="s">
        <v>74</v>
      </c>
      <c r="G529" s="2" t="s">
        <v>1</v>
      </c>
      <c r="H529" t="s">
        <v>41</v>
      </c>
      <c r="I529" s="2" t="s">
        <v>8</v>
      </c>
      <c r="J529" s="5">
        <v>43550</v>
      </c>
      <c r="K529" s="2" t="s">
        <v>4</v>
      </c>
      <c r="M529" t="b">
        <f t="shared" si="8"/>
        <v>1</v>
      </c>
    </row>
    <row r="530" spans="1:13" ht="15.75">
      <c r="A530" s="21" t="s">
        <v>623</v>
      </c>
      <c r="B530" s="21" t="s">
        <v>635</v>
      </c>
      <c r="C530" s="2" t="str">
        <f>CONCATENATE(MID(E530,3,2),".")</f>
        <v>11.</v>
      </c>
      <c r="D530" s="2" t="str">
        <f>MID(E530,1,2)</f>
        <v>11</v>
      </c>
      <c r="E530" s="1" t="s">
        <v>565</v>
      </c>
      <c r="F530" t="s">
        <v>2</v>
      </c>
      <c r="G530" s="2" t="s">
        <v>1</v>
      </c>
      <c r="H530" t="s">
        <v>24</v>
      </c>
      <c r="I530" s="2" t="s">
        <v>8</v>
      </c>
      <c r="J530" s="5">
        <v>43550</v>
      </c>
      <c r="K530" s="2" t="s">
        <v>4</v>
      </c>
      <c r="M530" t="b">
        <f t="shared" si="8"/>
        <v>1</v>
      </c>
    </row>
    <row r="531" spans="1:13" ht="15.75">
      <c r="A531" s="21" t="s">
        <v>623</v>
      </c>
      <c r="B531" s="21" t="s">
        <v>616</v>
      </c>
      <c r="C531" s="2" t="str">
        <f>CONCATENATE(MID(E531,3,2),".")</f>
        <v>11.</v>
      </c>
      <c r="D531" s="2" t="str">
        <f>MID(E531,1,2)</f>
        <v>11</v>
      </c>
      <c r="E531" s="1" t="s">
        <v>564</v>
      </c>
      <c r="F531" t="s">
        <v>50</v>
      </c>
      <c r="G531" s="2" t="s">
        <v>1</v>
      </c>
      <c r="H531" t="s">
        <v>49</v>
      </c>
      <c r="I531" s="2" t="s">
        <v>8</v>
      </c>
      <c r="J531" s="5">
        <v>43550</v>
      </c>
      <c r="K531" s="2" t="s">
        <v>4</v>
      </c>
      <c r="M531" t="b">
        <f t="shared" si="8"/>
        <v>1</v>
      </c>
    </row>
    <row r="532" spans="1:13" ht="15.75">
      <c r="A532" s="21" t="s">
        <v>627</v>
      </c>
      <c r="B532" s="21" t="s">
        <v>620</v>
      </c>
      <c r="C532" s="2" t="str">
        <f>CONCATENATE(MID(E532,3,2),".")</f>
        <v>11.</v>
      </c>
      <c r="D532" s="2" t="str">
        <f>MID(E532,1,2)</f>
        <v>22</v>
      </c>
      <c r="E532" s="1" t="s">
        <v>587</v>
      </c>
      <c r="F532" t="s">
        <v>637</v>
      </c>
      <c r="G532" s="2" t="s">
        <v>1</v>
      </c>
      <c r="H532" t="s">
        <v>108</v>
      </c>
      <c r="I532" s="2" t="s">
        <v>8</v>
      </c>
      <c r="J532" s="5">
        <v>43550</v>
      </c>
      <c r="K532" s="2" t="s">
        <v>4</v>
      </c>
      <c r="M532" t="b">
        <f t="shared" si="8"/>
        <v>1</v>
      </c>
    </row>
    <row r="533" spans="1:13" ht="15.75">
      <c r="A533" s="21" t="s">
        <v>634</v>
      </c>
      <c r="B533" s="21" t="s">
        <v>625</v>
      </c>
      <c r="C533" s="2" t="str">
        <f>CONCATENATE(MID(E533,3,2),".")</f>
        <v>11.</v>
      </c>
      <c r="D533" s="2" t="str">
        <f>MID(E533,1,2)</f>
        <v>22</v>
      </c>
      <c r="E533" s="1" t="s">
        <v>586</v>
      </c>
      <c r="F533" t="s">
        <v>72</v>
      </c>
      <c r="G533" s="2" t="s">
        <v>1</v>
      </c>
      <c r="H533" t="s">
        <v>56</v>
      </c>
      <c r="I533" s="2" t="s">
        <v>8</v>
      </c>
      <c r="J533" s="5">
        <v>43550</v>
      </c>
      <c r="K533" s="2" t="s">
        <v>4</v>
      </c>
      <c r="M533" t="b">
        <f t="shared" si="8"/>
        <v>1</v>
      </c>
    </row>
    <row r="534" spans="1:13" ht="15.75">
      <c r="A534" s="21" t="s">
        <v>625</v>
      </c>
      <c r="B534" s="21" t="s">
        <v>623</v>
      </c>
      <c r="C534" s="2" t="str">
        <f>CONCATENATE(MID(E534,3,2),".")</f>
        <v>11.</v>
      </c>
      <c r="D534" s="2" t="str">
        <f>MID(E534,1,2)</f>
        <v>31</v>
      </c>
      <c r="E534" s="1" t="s">
        <v>589</v>
      </c>
      <c r="F534" t="s">
        <v>87</v>
      </c>
      <c r="G534" s="2" t="s">
        <v>1</v>
      </c>
      <c r="H534" t="s">
        <v>106</v>
      </c>
      <c r="I534" s="2" t="s">
        <v>8</v>
      </c>
      <c r="J534" s="5">
        <v>43550</v>
      </c>
      <c r="K534" s="2" t="s">
        <v>9</v>
      </c>
      <c r="M534" t="b">
        <f t="shared" si="8"/>
        <v>1</v>
      </c>
    </row>
    <row r="535" spans="1:13" ht="15.75">
      <c r="A535" s="21" t="s">
        <v>617</v>
      </c>
      <c r="B535" s="21" t="s">
        <v>651</v>
      </c>
      <c r="C535" s="2" t="str">
        <f>CONCATENATE(MID(E535,3,2),".")</f>
        <v>11.</v>
      </c>
      <c r="D535" s="2" t="str">
        <f>MID(E535,1,2)</f>
        <v>31</v>
      </c>
      <c r="E535" s="1" t="s">
        <v>592</v>
      </c>
      <c r="F535" t="s">
        <v>62</v>
      </c>
      <c r="G535" s="2" t="s">
        <v>1</v>
      </c>
      <c r="H535" t="s">
        <v>653</v>
      </c>
      <c r="I535" s="2" t="s">
        <v>8</v>
      </c>
      <c r="J535" s="5">
        <v>43550</v>
      </c>
      <c r="K535" s="2" t="s">
        <v>99</v>
      </c>
      <c r="M535" t="b">
        <f t="shared" si="8"/>
        <v>1</v>
      </c>
    </row>
    <row r="536" spans="1:13" ht="15.75">
      <c r="A536" s="21" t="s">
        <v>639</v>
      </c>
      <c r="B536" s="21" t="s">
        <v>613</v>
      </c>
      <c r="C536" s="2" t="str">
        <f>CONCATENATE(MID(E536,3,2),".")</f>
        <v>11.</v>
      </c>
      <c r="D536" s="2" t="str">
        <f>MID(E536,1,2)</f>
        <v>32</v>
      </c>
      <c r="E536" s="1" t="s">
        <v>593</v>
      </c>
      <c r="F536" t="s">
        <v>113</v>
      </c>
      <c r="G536" s="2" t="s">
        <v>1</v>
      </c>
      <c r="H536" t="s">
        <v>638</v>
      </c>
      <c r="I536" s="2" t="s">
        <v>8</v>
      </c>
      <c r="J536" s="5">
        <v>43550</v>
      </c>
      <c r="K536" s="2" t="s">
        <v>4</v>
      </c>
      <c r="M536" t="b">
        <f t="shared" si="8"/>
        <v>1</v>
      </c>
    </row>
    <row r="537" spans="1:13" ht="15.75">
      <c r="A537" s="21" t="s">
        <v>635</v>
      </c>
      <c r="B537" s="21" t="s">
        <v>639</v>
      </c>
      <c r="C537" s="2" t="str">
        <f>CONCATENATE(MID(E537,3,2),".")</f>
        <v>11.</v>
      </c>
      <c r="D537" s="2" t="str">
        <f>MID(E537,1,2)</f>
        <v>33</v>
      </c>
      <c r="E537" s="1" t="s">
        <v>602</v>
      </c>
      <c r="F537" t="s">
        <v>124</v>
      </c>
      <c r="G537" s="2" t="s">
        <v>1</v>
      </c>
      <c r="H537" t="s">
        <v>95</v>
      </c>
      <c r="I537" s="2" t="s">
        <v>8</v>
      </c>
      <c r="J537" s="5">
        <v>43550</v>
      </c>
      <c r="K537" s="2" t="s">
        <v>9</v>
      </c>
      <c r="M537" t="b">
        <f t="shared" si="8"/>
        <v>1</v>
      </c>
    </row>
    <row r="538" spans="1:13" ht="15.75">
      <c r="A538" s="21" t="s">
        <v>640</v>
      </c>
      <c r="B538" s="21" t="s">
        <v>616</v>
      </c>
      <c r="C538" s="2" t="str">
        <f>CONCATENATE(MID(E538,3,2),".")</f>
        <v>11.</v>
      </c>
      <c r="D538" s="2" t="str">
        <f>MID(E538,1,2)</f>
        <v>33</v>
      </c>
      <c r="E538" s="1" t="s">
        <v>600</v>
      </c>
      <c r="F538" t="s">
        <v>641</v>
      </c>
      <c r="G538" s="2" t="s">
        <v>1</v>
      </c>
      <c r="H538" t="s">
        <v>116</v>
      </c>
      <c r="I538" s="2" t="s">
        <v>8</v>
      </c>
      <c r="J538" s="5">
        <v>43550</v>
      </c>
      <c r="K538" s="2" t="s">
        <v>4</v>
      </c>
      <c r="M538" t="b">
        <f t="shared" si="8"/>
        <v>1</v>
      </c>
    </row>
    <row r="539" spans="1:13" ht="15.75">
      <c r="A539" s="21" t="s">
        <v>651</v>
      </c>
      <c r="B539" s="21" t="s">
        <v>627</v>
      </c>
      <c r="C539" s="2" t="str">
        <f>CONCATENATE(MID(E539,3,2),".")</f>
        <v>11.</v>
      </c>
      <c r="D539" s="2" t="str">
        <f>MID(E539,1,2)</f>
        <v>34</v>
      </c>
      <c r="E539" s="1" t="s">
        <v>715</v>
      </c>
      <c r="F539" t="s">
        <v>672</v>
      </c>
      <c r="G539" s="2" t="s">
        <v>1</v>
      </c>
      <c r="H539" t="s">
        <v>643</v>
      </c>
      <c r="I539" s="2" t="s">
        <v>8</v>
      </c>
      <c r="J539" s="5">
        <v>43550</v>
      </c>
      <c r="K539" s="2" t="s">
        <v>9</v>
      </c>
      <c r="M539" t="b">
        <f t="shared" si="8"/>
        <v>1</v>
      </c>
    </row>
    <row r="540" spans="1:13" ht="15.75">
      <c r="A540" s="21" t="s">
        <v>630</v>
      </c>
      <c r="B540" s="21" t="s">
        <v>642</v>
      </c>
      <c r="C540" s="2" t="str">
        <f>CONCATENATE(MID(E540,3,2),".")</f>
        <v>11.</v>
      </c>
      <c r="D540" s="2" t="str">
        <f>MID(E540,1,2)</f>
        <v>34</v>
      </c>
      <c r="E540" s="1" t="s">
        <v>716</v>
      </c>
      <c r="F540" t="s">
        <v>96</v>
      </c>
      <c r="G540" s="2" t="s">
        <v>1</v>
      </c>
      <c r="H540" t="s">
        <v>85</v>
      </c>
      <c r="I540" s="2" t="s">
        <v>8</v>
      </c>
      <c r="J540" s="5">
        <v>43550</v>
      </c>
      <c r="K540" s="2" t="s">
        <v>4</v>
      </c>
      <c r="M540" t="b">
        <f t="shared" si="8"/>
        <v>1</v>
      </c>
    </row>
    <row r="541" spans="1:13" ht="15.75">
      <c r="A541" s="21" t="s">
        <v>625</v>
      </c>
      <c r="B541" s="21" t="s">
        <v>623</v>
      </c>
      <c r="C541" s="2" t="str">
        <f>CONCATENATE(MID(E541,3,2),".")</f>
        <v>11.</v>
      </c>
      <c r="D541" s="2" t="str">
        <f>MID(E541,1,2)</f>
        <v>01</v>
      </c>
      <c r="E541" t="s">
        <v>561</v>
      </c>
      <c r="F541" t="s">
        <v>14</v>
      </c>
      <c r="G541" s="2" t="s">
        <v>1</v>
      </c>
      <c r="H541" t="s">
        <v>0</v>
      </c>
      <c r="I541" s="2" t="s">
        <v>3</v>
      </c>
      <c r="J541" s="5">
        <v>43551</v>
      </c>
      <c r="K541" s="2" t="s">
        <v>9</v>
      </c>
      <c r="M541" t="b">
        <f t="shared" si="8"/>
        <v>1</v>
      </c>
    </row>
    <row r="542" spans="1:13" ht="15.75">
      <c r="A542" s="21" t="s">
        <v>614</v>
      </c>
      <c r="B542" s="21" t="s">
        <v>639</v>
      </c>
      <c r="C542" s="2" t="str">
        <f>CONCATENATE(MID(E542,3,2),".")</f>
        <v>11.</v>
      </c>
      <c r="D542" s="2" t="str">
        <f>MID(E542,1,2)</f>
        <v>01</v>
      </c>
      <c r="E542" t="s">
        <v>563</v>
      </c>
      <c r="F542" t="s">
        <v>644</v>
      </c>
      <c r="G542" s="2" t="s">
        <v>1</v>
      </c>
      <c r="H542" t="s">
        <v>37</v>
      </c>
      <c r="I542" s="2" t="s">
        <v>3</v>
      </c>
      <c r="J542" s="5">
        <v>43551</v>
      </c>
      <c r="K542" s="2" t="s">
        <v>4</v>
      </c>
      <c r="M542" t="b">
        <f t="shared" si="8"/>
        <v>1</v>
      </c>
    </row>
    <row r="543" spans="1:13" ht="15.75">
      <c r="A543" s="21" t="s">
        <v>623</v>
      </c>
      <c r="B543" s="21" t="s">
        <v>639</v>
      </c>
      <c r="C543" s="2" t="str">
        <f>CONCATENATE(MID(E543,3,2),".")</f>
        <v>11.</v>
      </c>
      <c r="D543" s="2" t="str">
        <f>MID(E543,1,2)</f>
        <v>12</v>
      </c>
      <c r="E543" t="s">
        <v>573</v>
      </c>
      <c r="F543" t="s">
        <v>34</v>
      </c>
      <c r="G543" s="2" t="s">
        <v>1</v>
      </c>
      <c r="H543" t="s">
        <v>32</v>
      </c>
      <c r="I543" s="2" t="s">
        <v>3</v>
      </c>
      <c r="J543" s="5">
        <v>43551</v>
      </c>
      <c r="K543" s="2" t="s">
        <v>4</v>
      </c>
      <c r="M543" t="b">
        <f t="shared" si="8"/>
        <v>1</v>
      </c>
    </row>
    <row r="544" spans="1:13" ht="15.75">
      <c r="A544" s="21" t="s">
        <v>639</v>
      </c>
      <c r="B544" s="21" t="s">
        <v>634</v>
      </c>
      <c r="C544" s="2" t="str">
        <f>CONCATENATE(MID(E544,3,2),".")</f>
        <v>11.</v>
      </c>
      <c r="D544" s="2" t="str">
        <f>MID(E544,1,2)</f>
        <v>21</v>
      </c>
      <c r="E544" t="s">
        <v>579</v>
      </c>
      <c r="F544" t="s">
        <v>75</v>
      </c>
      <c r="G544" s="2" t="s">
        <v>1</v>
      </c>
      <c r="H544" t="s">
        <v>64</v>
      </c>
      <c r="I544" s="2" t="s">
        <v>3</v>
      </c>
      <c r="J544" s="5">
        <v>43551</v>
      </c>
      <c r="K544" s="2" t="s">
        <v>4</v>
      </c>
      <c r="M544" t="b">
        <f t="shared" si="8"/>
        <v>1</v>
      </c>
    </row>
    <row r="545" spans="1:13" ht="15.75">
      <c r="A545" s="21" t="s">
        <v>662</v>
      </c>
      <c r="B545" s="21" t="s">
        <v>636</v>
      </c>
      <c r="C545" s="2" t="str">
        <f>CONCATENATE(MID(E545,3,2),".")</f>
        <v>11.</v>
      </c>
      <c r="D545" s="2" t="str">
        <f>MID(E545,1,2)</f>
        <v>21</v>
      </c>
      <c r="E545" t="s">
        <v>581</v>
      </c>
      <c r="F545" t="s">
        <v>663</v>
      </c>
      <c r="G545" s="2" t="s">
        <v>1</v>
      </c>
      <c r="H545" t="s">
        <v>68</v>
      </c>
      <c r="I545" s="2" t="s">
        <v>3</v>
      </c>
      <c r="J545" s="5">
        <v>43551</v>
      </c>
      <c r="K545" s="2" t="s">
        <v>4</v>
      </c>
      <c r="M545" t="b">
        <f t="shared" si="8"/>
        <v>1</v>
      </c>
    </row>
    <row r="546" spans="1:13" ht="15.75">
      <c r="A546" s="21" t="s">
        <v>624</v>
      </c>
      <c r="B546" s="21" t="s">
        <v>635</v>
      </c>
      <c r="C546" s="2" t="str">
        <f>CONCATENATE(MID(E546,3,2),".")</f>
        <v>11.</v>
      </c>
      <c r="D546" s="2" t="str">
        <f>MID(E546,1,2)</f>
        <v>21</v>
      </c>
      <c r="E546" t="s">
        <v>577</v>
      </c>
      <c r="F546" t="s">
        <v>650</v>
      </c>
      <c r="G546" s="2" t="s">
        <v>1</v>
      </c>
      <c r="H546" t="s">
        <v>70</v>
      </c>
      <c r="I546" s="2" t="s">
        <v>3</v>
      </c>
      <c r="J546" s="5">
        <v>43551</v>
      </c>
      <c r="K546" s="2" t="s">
        <v>9</v>
      </c>
      <c r="M546" t="b">
        <f t="shared" si="8"/>
        <v>1</v>
      </c>
    </row>
    <row r="547" spans="1:13" ht="15.75">
      <c r="A547" s="21" t="s">
        <v>624</v>
      </c>
      <c r="B547" s="21" t="s">
        <v>621</v>
      </c>
      <c r="C547" s="2" t="str">
        <f>CONCATENATE(MID(E547,3,2),".")</f>
        <v>11.</v>
      </c>
      <c r="D547" s="2" t="str">
        <f>MID(E547,1,2)</f>
        <v>21</v>
      </c>
      <c r="E547" t="s">
        <v>576</v>
      </c>
      <c r="F547" t="s">
        <v>649</v>
      </c>
      <c r="G547" s="2" t="s">
        <v>1</v>
      </c>
      <c r="H547" t="s">
        <v>43</v>
      </c>
      <c r="I547" s="2" t="s">
        <v>3</v>
      </c>
      <c r="J547" s="5">
        <v>43551</v>
      </c>
      <c r="K547" s="2" t="s">
        <v>9</v>
      </c>
      <c r="M547" t="b">
        <f t="shared" si="8"/>
        <v>1</v>
      </c>
    </row>
    <row r="548" spans="1:13" ht="15.75">
      <c r="A548" s="21" t="s">
        <v>616</v>
      </c>
      <c r="B548" s="21" t="s">
        <v>614</v>
      </c>
      <c r="C548" s="2" t="str">
        <f>CONCATENATE(MID(E548,3,2),".")</f>
        <v>11.</v>
      </c>
      <c r="D548" s="2" t="str">
        <f>MID(E548,1,2)</f>
        <v>21</v>
      </c>
      <c r="E548" t="s">
        <v>580</v>
      </c>
      <c r="F548" t="s">
        <v>55</v>
      </c>
      <c r="G548" s="2" t="s">
        <v>1</v>
      </c>
      <c r="H548" t="s">
        <v>82</v>
      </c>
      <c r="I548" s="2" t="s">
        <v>3</v>
      </c>
      <c r="J548" s="5">
        <v>43551</v>
      </c>
      <c r="K548" s="2" t="s">
        <v>4</v>
      </c>
      <c r="M548" t="b">
        <f t="shared" si="8"/>
        <v>1</v>
      </c>
    </row>
    <row r="549" spans="1:13" ht="15.75">
      <c r="A549" s="21" t="s">
        <v>632</v>
      </c>
      <c r="B549" s="21" t="s">
        <v>635</v>
      </c>
      <c r="C549" s="2" t="str">
        <f>CONCATENATE(MID(E549,3,2),".")</f>
        <v>11.</v>
      </c>
      <c r="D549" s="2" t="str">
        <f>MID(E549,1,2)</f>
        <v>22</v>
      </c>
      <c r="E549" t="s">
        <v>583</v>
      </c>
      <c r="F549" t="s">
        <v>665</v>
      </c>
      <c r="G549" s="2" t="s">
        <v>1</v>
      </c>
      <c r="H549" t="s">
        <v>53</v>
      </c>
      <c r="I549" s="2" t="s">
        <v>3</v>
      </c>
      <c r="J549" s="5">
        <v>43551</v>
      </c>
      <c r="K549" s="2" t="s">
        <v>4</v>
      </c>
      <c r="M549" t="b">
        <f t="shared" si="8"/>
        <v>1</v>
      </c>
    </row>
    <row r="550" spans="1:13" ht="15.75">
      <c r="A550" s="21" t="s">
        <v>613</v>
      </c>
      <c r="B550" s="21" t="s">
        <v>618</v>
      </c>
      <c r="C550" s="2" t="str">
        <f>CONCATENATE(MID(E550,3,2),".")</f>
        <v>11.</v>
      </c>
      <c r="D550" s="2" t="str">
        <f>MID(E550,1,2)</f>
        <v>31</v>
      </c>
      <c r="E550" t="s">
        <v>717</v>
      </c>
      <c r="F550" t="s">
        <v>655</v>
      </c>
      <c r="G550" s="2" t="s">
        <v>1</v>
      </c>
      <c r="H550" t="s">
        <v>654</v>
      </c>
      <c r="I550" s="2" t="s">
        <v>3</v>
      </c>
      <c r="J550" s="5">
        <v>43551</v>
      </c>
      <c r="K550" s="2" t="s">
        <v>9</v>
      </c>
      <c r="M550" t="b">
        <f t="shared" si="8"/>
        <v>1</v>
      </c>
    </row>
    <row r="551" spans="1:13" ht="15.75">
      <c r="A551" s="21" t="s">
        <v>630</v>
      </c>
      <c r="B551" s="21" t="s">
        <v>622</v>
      </c>
      <c r="C551" s="2" t="str">
        <f>CONCATENATE(MID(E551,3,2),".")</f>
        <v>11.</v>
      </c>
      <c r="D551" s="2" t="str">
        <f>MID(E551,1,2)</f>
        <v>31</v>
      </c>
      <c r="E551" t="s">
        <v>591</v>
      </c>
      <c r="F551" t="s">
        <v>126</v>
      </c>
      <c r="G551" s="2" t="s">
        <v>1</v>
      </c>
      <c r="H551" t="s">
        <v>67</v>
      </c>
      <c r="I551" s="2" t="s">
        <v>3</v>
      </c>
      <c r="J551" s="5">
        <v>43551</v>
      </c>
      <c r="K551" s="2" t="s">
        <v>4</v>
      </c>
      <c r="M551" t="b">
        <f t="shared" si="8"/>
        <v>1</v>
      </c>
    </row>
    <row r="552" spans="1:13" ht="15.75">
      <c r="A552" s="21" t="s">
        <v>645</v>
      </c>
      <c r="B552" s="21" t="s">
        <v>651</v>
      </c>
      <c r="C552" s="2" t="str">
        <f>CONCATENATE(MID(E552,3,2),".")</f>
        <v>11.</v>
      </c>
      <c r="D552" s="2" t="str">
        <f>MID(E552,1,2)</f>
        <v>32</v>
      </c>
      <c r="E552" t="s">
        <v>597</v>
      </c>
      <c r="F552" t="s">
        <v>667</v>
      </c>
      <c r="G552" s="2" t="s">
        <v>1</v>
      </c>
      <c r="H552" t="s">
        <v>675</v>
      </c>
      <c r="I552" s="2" t="s">
        <v>3</v>
      </c>
      <c r="J552" s="5">
        <v>43551</v>
      </c>
      <c r="K552" s="2" t="s">
        <v>9</v>
      </c>
      <c r="M552" t="b">
        <f t="shared" si="8"/>
        <v>1</v>
      </c>
    </row>
    <row r="553" spans="1:13" ht="15.75">
      <c r="A553" s="21" t="s">
        <v>636</v>
      </c>
      <c r="B553" s="21" t="s">
        <v>635</v>
      </c>
      <c r="C553" s="2" t="str">
        <f>CONCATENATE(MID(E553,3,2),".")</f>
        <v>11.</v>
      </c>
      <c r="D553" s="2" t="str">
        <f>MID(E553,1,2)</f>
        <v>01</v>
      </c>
      <c r="E553" t="s">
        <v>559</v>
      </c>
      <c r="F553" t="s">
        <v>16</v>
      </c>
      <c r="G553" s="2" t="s">
        <v>1</v>
      </c>
      <c r="H553" t="s">
        <v>6</v>
      </c>
      <c r="I553" s="2" t="s">
        <v>12</v>
      </c>
      <c r="J553" s="5">
        <v>43552</v>
      </c>
      <c r="K553" s="2" t="s">
        <v>4</v>
      </c>
      <c r="M553" t="b">
        <f t="shared" si="8"/>
        <v>1</v>
      </c>
    </row>
    <row r="554" spans="1:13" ht="15.75">
      <c r="A554" s="21" t="s">
        <v>645</v>
      </c>
      <c r="B554" s="21" t="s">
        <v>632</v>
      </c>
      <c r="C554" s="2" t="str">
        <f>CONCATENATE(MID(E554,3,2),".")</f>
        <v>11.</v>
      </c>
      <c r="D554" s="2" t="str">
        <f>MID(E554,1,2)</f>
        <v>11</v>
      </c>
      <c r="E554" t="s">
        <v>569</v>
      </c>
      <c r="F554" t="s">
        <v>646</v>
      </c>
      <c r="G554" s="2" t="s">
        <v>1</v>
      </c>
      <c r="H554" t="s">
        <v>633</v>
      </c>
      <c r="I554" s="2" t="s">
        <v>12</v>
      </c>
      <c r="J554" s="5">
        <v>43552</v>
      </c>
      <c r="K554" s="2" t="s">
        <v>9</v>
      </c>
      <c r="M554" t="b">
        <f t="shared" si="8"/>
        <v>1</v>
      </c>
    </row>
    <row r="555" spans="1:13" ht="15.75">
      <c r="A555" s="21" t="s">
        <v>616</v>
      </c>
      <c r="B555" s="21" t="s">
        <v>630</v>
      </c>
      <c r="C555" s="2" t="str">
        <f>CONCATENATE(MID(E555,3,2),".")</f>
        <v>11.</v>
      </c>
      <c r="D555" s="2" t="str">
        <f>MID(E555,1,2)</f>
        <v>11</v>
      </c>
      <c r="E555" t="s">
        <v>566</v>
      </c>
      <c r="F555" t="s">
        <v>38</v>
      </c>
      <c r="G555" s="2" t="s">
        <v>1</v>
      </c>
      <c r="H555" t="s">
        <v>46</v>
      </c>
      <c r="I555" s="2" t="s">
        <v>12</v>
      </c>
      <c r="J555" s="5">
        <v>43552</v>
      </c>
      <c r="K555" s="2" t="s">
        <v>4</v>
      </c>
      <c r="M555" t="b">
        <f t="shared" si="8"/>
        <v>1</v>
      </c>
    </row>
    <row r="556" spans="1:13" ht="15.75">
      <c r="A556" s="21" t="s">
        <v>634</v>
      </c>
      <c r="B556" s="21" t="s">
        <v>613</v>
      </c>
      <c r="C556" s="2" t="str">
        <f>CONCATENATE(MID(E556,3,2),".")</f>
        <v>11.</v>
      </c>
      <c r="D556" s="2" t="str">
        <f>MID(E556,1,2)</f>
        <v>11</v>
      </c>
      <c r="E556" t="s">
        <v>567</v>
      </c>
      <c r="F556" t="s">
        <v>27</v>
      </c>
      <c r="G556" s="2" t="s">
        <v>1</v>
      </c>
      <c r="H556" t="s">
        <v>615</v>
      </c>
      <c r="I556" s="2" t="s">
        <v>12</v>
      </c>
      <c r="J556" s="5">
        <v>43552</v>
      </c>
      <c r="K556" s="2" t="s">
        <v>4</v>
      </c>
      <c r="M556" t="b">
        <f t="shared" si="8"/>
        <v>1</v>
      </c>
    </row>
    <row r="557" spans="1:13" ht="15.75">
      <c r="A557" s="21" t="s">
        <v>613</v>
      </c>
      <c r="B557" s="21" t="s">
        <v>616</v>
      </c>
      <c r="C557" s="2" t="str">
        <f>CONCATENATE(MID(E557,3,2),".")</f>
        <v>11.</v>
      </c>
      <c r="D557" s="2" t="str">
        <f>MID(E557,1,2)</f>
        <v>12</v>
      </c>
      <c r="E557" t="s">
        <v>571</v>
      </c>
      <c r="F557" t="s">
        <v>619</v>
      </c>
      <c r="G557" s="2" t="s">
        <v>1</v>
      </c>
      <c r="H557" t="s">
        <v>31</v>
      </c>
      <c r="I557" s="2" t="s">
        <v>12</v>
      </c>
      <c r="J557" s="5">
        <v>43552</v>
      </c>
      <c r="K557" s="2" t="s">
        <v>4</v>
      </c>
      <c r="M557" t="b">
        <f t="shared" si="8"/>
        <v>1</v>
      </c>
    </row>
    <row r="558" spans="1:13" ht="15.75">
      <c r="A558" s="21" t="s">
        <v>617</v>
      </c>
      <c r="B558" s="21" t="s">
        <v>614</v>
      </c>
      <c r="C558" s="2" t="str">
        <f>CONCATENATE(MID(E558,3,2),".")</f>
        <v>11.</v>
      </c>
      <c r="D558" s="2" t="str">
        <f>MID(E558,1,2)</f>
        <v>12</v>
      </c>
      <c r="E558" t="s">
        <v>572</v>
      </c>
      <c r="F558" t="s">
        <v>44</v>
      </c>
      <c r="G558" s="2" t="s">
        <v>1</v>
      </c>
      <c r="H558" t="s">
        <v>47</v>
      </c>
      <c r="I558" s="2" t="s">
        <v>12</v>
      </c>
      <c r="J558" s="5">
        <v>43552</v>
      </c>
      <c r="K558" s="2" t="s">
        <v>99</v>
      </c>
      <c r="M558" t="b">
        <f t="shared" si="8"/>
        <v>1</v>
      </c>
    </row>
    <row r="559" spans="1:13" ht="15.75">
      <c r="A559" s="20" t="s">
        <v>610</v>
      </c>
      <c r="B559" s="20" t="s">
        <v>618</v>
      </c>
      <c r="C559" s="2" t="str">
        <f>CONCATENATE(MID(E559,3,2),".")</f>
        <v>11.</v>
      </c>
      <c r="D559" s="2" t="str">
        <f>MID(E559,1,2)</f>
        <v>21</v>
      </c>
      <c r="E559" t="s">
        <v>578</v>
      </c>
      <c r="F559" t="s">
        <v>59</v>
      </c>
      <c r="G559" s="2" t="s">
        <v>1</v>
      </c>
      <c r="H559" t="s">
        <v>648</v>
      </c>
      <c r="I559" s="2" t="s">
        <v>12</v>
      </c>
      <c r="J559" s="5">
        <v>43552</v>
      </c>
      <c r="K559" s="2" t="s">
        <v>4</v>
      </c>
      <c r="M559" t="b">
        <f t="shared" si="8"/>
        <v>1</v>
      </c>
    </row>
    <row r="560" spans="1:13" ht="15.75">
      <c r="A560" s="21" t="s">
        <v>624</v>
      </c>
      <c r="B560" s="21" t="s">
        <v>621</v>
      </c>
      <c r="C560" s="2" t="str">
        <f>CONCATENATE(MID(E560,3,2),".")</f>
        <v>11.</v>
      </c>
      <c r="D560" s="2" t="str">
        <f>MID(E560,1,2)</f>
        <v>22</v>
      </c>
      <c r="E560" t="s">
        <v>582</v>
      </c>
      <c r="F560" t="s">
        <v>664</v>
      </c>
      <c r="G560" s="2" t="s">
        <v>1</v>
      </c>
      <c r="H560" t="s">
        <v>58</v>
      </c>
      <c r="I560" s="2" t="s">
        <v>12</v>
      </c>
      <c r="J560" s="5">
        <v>43552</v>
      </c>
      <c r="K560" s="2" t="s">
        <v>4</v>
      </c>
      <c r="M560" t="b">
        <f t="shared" si="8"/>
        <v>1</v>
      </c>
    </row>
    <row r="561" spans="1:13" ht="15.75">
      <c r="A561" s="21" t="s">
        <v>614</v>
      </c>
      <c r="B561" s="21" t="s">
        <v>630</v>
      </c>
      <c r="C561" s="2" t="str">
        <f>CONCATENATE(MID(E561,3,2),".")</f>
        <v>11.</v>
      </c>
      <c r="D561" s="2" t="str">
        <f>MID(E561,1,2)</f>
        <v>22</v>
      </c>
      <c r="E561" t="s">
        <v>584</v>
      </c>
      <c r="F561" t="s">
        <v>104</v>
      </c>
      <c r="G561" s="2" t="s">
        <v>1</v>
      </c>
      <c r="H561" t="s">
        <v>61</v>
      </c>
      <c r="I561" s="2" t="s">
        <v>12</v>
      </c>
      <c r="J561" s="5">
        <v>43552</v>
      </c>
      <c r="K561" s="2" t="s">
        <v>4</v>
      </c>
      <c r="M561" t="b">
        <f t="shared" si="8"/>
        <v>1</v>
      </c>
    </row>
    <row r="562" spans="1:13" ht="15.75">
      <c r="A562" s="21" t="s">
        <v>627</v>
      </c>
      <c r="B562" s="21" t="s">
        <v>616</v>
      </c>
      <c r="C562" s="2" t="str">
        <f>CONCATENATE(MID(E562,3,2),".")</f>
        <v>11.</v>
      </c>
      <c r="D562" s="2" t="str">
        <f>MID(E562,1,2)</f>
        <v>32</v>
      </c>
      <c r="E562" t="s">
        <v>596</v>
      </c>
      <c r="F562" t="s">
        <v>629</v>
      </c>
      <c r="G562" s="2" t="s">
        <v>1</v>
      </c>
      <c r="H562" t="s">
        <v>666</v>
      </c>
      <c r="I562" s="2" t="s">
        <v>12</v>
      </c>
      <c r="J562" s="5">
        <v>43552</v>
      </c>
      <c r="K562" s="2" t="s">
        <v>4</v>
      </c>
      <c r="M562" t="b">
        <f t="shared" si="8"/>
        <v>1</v>
      </c>
    </row>
    <row r="563" spans="1:13" ht="15.75">
      <c r="A563" s="21" t="s">
        <v>622</v>
      </c>
      <c r="B563" s="21" t="s">
        <v>630</v>
      </c>
      <c r="C563" s="2" t="str">
        <f>CONCATENATE(MID(E563,3,2),".")</f>
        <v>11.</v>
      </c>
      <c r="D563" s="2" t="str">
        <f>MID(E563,1,2)</f>
        <v>33</v>
      </c>
      <c r="E563" t="s">
        <v>598</v>
      </c>
      <c r="F563" t="s">
        <v>112</v>
      </c>
      <c r="G563" s="2" t="s">
        <v>1</v>
      </c>
      <c r="H563" t="s">
        <v>115</v>
      </c>
      <c r="I563" s="2" t="s">
        <v>12</v>
      </c>
      <c r="J563" s="5">
        <v>43552</v>
      </c>
      <c r="K563" s="2" t="s">
        <v>4</v>
      </c>
      <c r="M563" t="b">
        <f t="shared" si="8"/>
        <v>1</v>
      </c>
    </row>
    <row r="564" spans="1:13" ht="15.75">
      <c r="A564" s="21" t="s">
        <v>635</v>
      </c>
      <c r="B564" s="21" t="s">
        <v>613</v>
      </c>
      <c r="C564" s="2" t="str">
        <f>CONCATENATE(MID(E564,3,2),".")</f>
        <v>11.</v>
      </c>
      <c r="D564" s="2" t="str">
        <f>MID(E564,1,2)</f>
        <v>34</v>
      </c>
      <c r="E564" t="s">
        <v>718</v>
      </c>
      <c r="F564" t="s">
        <v>91</v>
      </c>
      <c r="G564" s="2" t="s">
        <v>1</v>
      </c>
      <c r="H564" t="s">
        <v>678</v>
      </c>
      <c r="I564" s="2" t="s">
        <v>12</v>
      </c>
      <c r="J564" s="5">
        <v>43552</v>
      </c>
      <c r="K564" s="2" t="s">
        <v>9</v>
      </c>
      <c r="M564" t="b">
        <f t="shared" si="8"/>
        <v>1</v>
      </c>
    </row>
    <row r="565" spans="1:13" ht="15.75">
      <c r="A565" s="21" t="s">
        <v>616</v>
      </c>
      <c r="B565" s="21" t="s">
        <v>611</v>
      </c>
      <c r="C565" s="2" t="str">
        <f>CONCATENATE(MID(E565,3,2),".")</f>
        <v>11.</v>
      </c>
      <c r="D565" s="2" t="str">
        <f>MID(E565,1,2)</f>
        <v>22</v>
      </c>
      <c r="E565" t="s">
        <v>585</v>
      </c>
      <c r="F565" t="s">
        <v>90</v>
      </c>
      <c r="G565" s="2" t="s">
        <v>1</v>
      </c>
      <c r="H565" t="s">
        <v>79</v>
      </c>
      <c r="I565" s="2" t="s">
        <v>22</v>
      </c>
      <c r="J565" s="5">
        <v>43553</v>
      </c>
      <c r="K565" s="2" t="s">
        <v>4</v>
      </c>
      <c r="M565" t="b">
        <f t="shared" si="8"/>
        <v>1</v>
      </c>
    </row>
    <row r="566" spans="1:13" ht="15.75">
      <c r="A566" s="21" t="s">
        <v>668</v>
      </c>
      <c r="B566" s="21" t="s">
        <v>624</v>
      </c>
      <c r="C566" s="2" t="str">
        <f>CONCATENATE(MID(E566,3,2),".")</f>
        <v>11.</v>
      </c>
      <c r="D566" s="2" t="str">
        <f>MID(E566,1,2)</f>
        <v>32</v>
      </c>
      <c r="E566" t="s">
        <v>595</v>
      </c>
      <c r="F566" t="s">
        <v>127</v>
      </c>
      <c r="G566" s="2" t="s">
        <v>1</v>
      </c>
      <c r="H566" t="s">
        <v>628</v>
      </c>
      <c r="I566" s="2" t="s">
        <v>22</v>
      </c>
      <c r="J566" s="5">
        <v>43553</v>
      </c>
      <c r="K566" s="2" t="s">
        <v>4</v>
      </c>
      <c r="M566" t="b">
        <f t="shared" si="8"/>
        <v>1</v>
      </c>
    </row>
    <row r="567" spans="1:13" ht="15.75">
      <c r="A567" s="21" t="s">
        <v>657</v>
      </c>
      <c r="B567" s="21" t="s">
        <v>624</v>
      </c>
      <c r="C567" s="2" t="str">
        <f>CONCATENATE(MID(E567,3,2),".")</f>
        <v>11.</v>
      </c>
      <c r="D567" s="2" t="str">
        <f>MID(E567,1,2)</f>
        <v>34</v>
      </c>
      <c r="E567" t="s">
        <v>719</v>
      </c>
      <c r="F567" t="s">
        <v>84</v>
      </c>
      <c r="G567" s="2" t="s">
        <v>1</v>
      </c>
      <c r="H567" t="s">
        <v>121</v>
      </c>
      <c r="I567" s="2" t="s">
        <v>22</v>
      </c>
      <c r="J567" s="5">
        <v>43553</v>
      </c>
      <c r="K567" s="2" t="s">
        <v>80</v>
      </c>
      <c r="M567" t="b">
        <f t="shared" si="8"/>
        <v>1</v>
      </c>
    </row>
    <row r="568" spans="1:13" ht="15.75">
      <c r="A568" s="21" t="s">
        <v>613</v>
      </c>
      <c r="B568" s="21" t="s">
        <v>614</v>
      </c>
      <c r="C568" s="2" t="str">
        <f>CONCATENATE(MID(E568,3,2),".")</f>
        <v>13.</v>
      </c>
      <c r="D568" s="2" t="str">
        <f>MID(E568,1,2)</f>
        <v>01</v>
      </c>
      <c r="E568" t="s">
        <v>720</v>
      </c>
      <c r="F568" t="s">
        <v>658</v>
      </c>
      <c r="G568" s="2" t="s">
        <v>1</v>
      </c>
      <c r="H568" t="s">
        <v>11</v>
      </c>
      <c r="I568" s="2" t="s">
        <v>20</v>
      </c>
      <c r="J568" s="5">
        <v>43556</v>
      </c>
      <c r="K568" s="2" t="s">
        <v>4</v>
      </c>
      <c r="M568" t="b">
        <f t="shared" si="8"/>
        <v>1</v>
      </c>
    </row>
    <row r="569" spans="1:13" ht="15.75">
      <c r="A569" s="20" t="s">
        <v>616</v>
      </c>
      <c r="B569" s="20" t="s">
        <v>610</v>
      </c>
      <c r="C569" s="2" t="str">
        <f>CONCATENATE(MID(E569,3,2),".")</f>
        <v>13.</v>
      </c>
      <c r="D569" s="2" t="str">
        <f>MID(E569,1,2)</f>
        <v>01</v>
      </c>
      <c r="E569" t="s">
        <v>721</v>
      </c>
      <c r="F569" t="s">
        <v>7</v>
      </c>
      <c r="G569" s="2" t="s">
        <v>1</v>
      </c>
      <c r="H569" t="s">
        <v>612</v>
      </c>
      <c r="I569" s="2" t="s">
        <v>20</v>
      </c>
      <c r="J569" s="5">
        <v>43556</v>
      </c>
      <c r="K569" s="2" t="s">
        <v>4</v>
      </c>
      <c r="M569" t="b">
        <f t="shared" si="8"/>
        <v>1</v>
      </c>
    </row>
    <row r="570" spans="1:13" ht="15.75">
      <c r="A570" s="21" t="s">
        <v>636</v>
      </c>
      <c r="B570" s="21" t="s">
        <v>618</v>
      </c>
      <c r="C570" s="2" t="str">
        <f>CONCATENATE(MID(E570,3,2),".")</f>
        <v>13.</v>
      </c>
      <c r="D570" s="2" t="str">
        <f>MID(E570,1,2)</f>
        <v>01</v>
      </c>
      <c r="E570" t="s">
        <v>722</v>
      </c>
      <c r="F570" t="s">
        <v>17</v>
      </c>
      <c r="G570" s="2" t="s">
        <v>1</v>
      </c>
      <c r="H570" t="s">
        <v>631</v>
      </c>
      <c r="I570" s="2" t="s">
        <v>8</v>
      </c>
      <c r="J570" s="5">
        <v>43557</v>
      </c>
      <c r="K570" s="2" t="s">
        <v>4</v>
      </c>
      <c r="M570" t="b">
        <f t="shared" si="8"/>
        <v>1</v>
      </c>
    </row>
    <row r="571" spans="1:13" ht="15.75">
      <c r="A571" s="21" t="s">
        <v>625</v>
      </c>
      <c r="B571" s="21" t="s">
        <v>635</v>
      </c>
      <c r="C571" s="2" t="str">
        <f>CONCATENATE(MID(E571,3,2),".")</f>
        <v>13.</v>
      </c>
      <c r="D571" s="2" t="str">
        <f>MID(E571,1,2)</f>
        <v>01</v>
      </c>
      <c r="E571" t="s">
        <v>723</v>
      </c>
      <c r="F571" t="s">
        <v>14</v>
      </c>
      <c r="G571" s="2" t="s">
        <v>1</v>
      </c>
      <c r="H571" t="s">
        <v>6</v>
      </c>
      <c r="I571" s="2" t="s">
        <v>3</v>
      </c>
      <c r="J571" s="5">
        <v>43558</v>
      </c>
      <c r="K571" s="2" t="s">
        <v>9</v>
      </c>
      <c r="M571" t="b">
        <f t="shared" si="8"/>
        <v>1</v>
      </c>
    </row>
    <row r="572" spans="1:13" ht="15.75">
      <c r="A572" s="21" t="s">
        <v>614</v>
      </c>
      <c r="B572" s="21" t="s">
        <v>623</v>
      </c>
      <c r="C572" s="2" t="str">
        <f>CONCATENATE(MID(E572,3,2),".")</f>
        <v>13.</v>
      </c>
      <c r="D572" s="2" t="str">
        <f>MID(E572,1,2)</f>
        <v>01</v>
      </c>
      <c r="E572" t="s">
        <v>724</v>
      </c>
      <c r="F572" t="s">
        <v>644</v>
      </c>
      <c r="G572" s="2" t="s">
        <v>1</v>
      </c>
      <c r="H572" t="s">
        <v>0</v>
      </c>
      <c r="I572" s="2" t="s">
        <v>3</v>
      </c>
      <c r="J572" s="5">
        <v>43558</v>
      </c>
      <c r="K572" s="2" t="s">
        <v>4</v>
      </c>
      <c r="M572" t="b">
        <f t="shared" si="8"/>
        <v>1</v>
      </c>
    </row>
    <row r="573" spans="1:13" ht="15.75">
      <c r="A573" s="21" t="s">
        <v>611</v>
      </c>
      <c r="B573" s="21" t="s">
        <v>639</v>
      </c>
      <c r="C573" s="2" t="str">
        <f>CONCATENATE(MID(E573,3,2),".")</f>
        <v>13.</v>
      </c>
      <c r="D573" s="2" t="str">
        <f>MID(E573,1,2)</f>
        <v>01</v>
      </c>
      <c r="E573" t="s">
        <v>725</v>
      </c>
      <c r="F573" t="s">
        <v>19</v>
      </c>
      <c r="G573" s="2" t="s">
        <v>1</v>
      </c>
      <c r="H573" t="s">
        <v>37</v>
      </c>
      <c r="I573" s="2" t="s">
        <v>12</v>
      </c>
      <c r="J573" s="5">
        <v>43559</v>
      </c>
      <c r="K573" s="2" t="s">
        <v>4</v>
      </c>
      <c r="M573" t="b">
        <f t="shared" si="8"/>
        <v>1</v>
      </c>
    </row>
    <row r="574" spans="1:13" ht="15.75">
      <c r="A574" s="21" t="s">
        <v>668</v>
      </c>
      <c r="B574" s="21" t="s">
        <v>613</v>
      </c>
      <c r="C574" s="2" t="str">
        <f>CONCATENATE(MID(E574,3,1),".")</f>
        <v>2.</v>
      </c>
      <c r="D574" s="2" t="str">
        <f>MID(E574,1,2)</f>
        <v>32</v>
      </c>
      <c r="E574" s="1" t="s">
        <v>164</v>
      </c>
      <c r="F574" t="s">
        <v>127</v>
      </c>
      <c r="G574" s="2" t="s">
        <v>1</v>
      </c>
      <c r="H574" t="s">
        <v>638</v>
      </c>
      <c r="I574" s="2" t="s">
        <v>22</v>
      </c>
      <c r="J574" s="17" t="s">
        <v>830</v>
      </c>
      <c r="K574" s="2" t="s">
        <v>4</v>
      </c>
      <c r="M574" t="b">
        <f t="shared" si="8"/>
        <v>1</v>
      </c>
    </row>
    <row r="575" ht="15">
      <c r="M575" t="b">
        <f t="shared" si="8"/>
        <v>1</v>
      </c>
    </row>
  </sheetData>
  <sheetProtection password="DC8E" sheet="1" objects="1" scenarios="1"/>
  <printOptions/>
  <pageMargins left="0.75" right="0.75" top="1" bottom="1" header="0.4921259845" footer="0.492125984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selection activeCell="A1" sqref="A1"/>
    </sheetView>
  </sheetViews>
  <sheetFormatPr defaultColWidth="9.140625" defaultRowHeight="15"/>
  <cols>
    <col min="1" max="1" width="24.28125" style="0" bestFit="1" customWidth="1"/>
    <col min="2" max="2" width="108.8515625" style="0" bestFit="1" customWidth="1"/>
    <col min="3" max="3" width="114.7109375" style="0" bestFit="1" customWidth="1"/>
  </cols>
  <sheetData>
    <row r="1" spans="1:3" ht="15">
      <c r="A1" s="22" t="s">
        <v>833</v>
      </c>
      <c r="B1" s="22" t="s">
        <v>834</v>
      </c>
      <c r="C1" s="22" t="s">
        <v>835</v>
      </c>
    </row>
    <row r="2" spans="1:3" ht="15">
      <c r="A2" s="6" t="s">
        <v>19</v>
      </c>
      <c r="B2" s="6" t="s">
        <v>778</v>
      </c>
      <c r="C2" s="6" t="s">
        <v>779</v>
      </c>
    </row>
    <row r="3" spans="1:3" ht="15">
      <c r="A3" s="6" t="s">
        <v>79</v>
      </c>
      <c r="B3" s="6" t="s">
        <v>778</v>
      </c>
      <c r="C3" s="6" t="s">
        <v>779</v>
      </c>
    </row>
    <row r="4" spans="1:3" ht="15">
      <c r="A4" s="6" t="s">
        <v>162</v>
      </c>
      <c r="B4" s="6" t="s">
        <v>778</v>
      </c>
      <c r="C4" s="6" t="s">
        <v>779</v>
      </c>
    </row>
    <row r="5" spans="1:3" ht="15">
      <c r="A5" s="6" t="s">
        <v>658</v>
      </c>
      <c r="B5" s="6" t="s">
        <v>774</v>
      </c>
      <c r="C5" s="6" t="s">
        <v>775</v>
      </c>
    </row>
    <row r="6" spans="1:3" ht="15">
      <c r="A6" s="6" t="s">
        <v>619</v>
      </c>
      <c r="B6" s="6" t="s">
        <v>774</v>
      </c>
      <c r="C6" s="6" t="s">
        <v>775</v>
      </c>
    </row>
    <row r="7" spans="1:3" ht="15">
      <c r="A7" s="6" t="s">
        <v>615</v>
      </c>
      <c r="B7" s="6" t="s">
        <v>774</v>
      </c>
      <c r="C7" s="6" t="s">
        <v>775</v>
      </c>
    </row>
    <row r="8" spans="1:3" ht="15">
      <c r="A8" s="6" t="s">
        <v>678</v>
      </c>
      <c r="B8" s="6" t="s">
        <v>774</v>
      </c>
      <c r="C8" s="6" t="s">
        <v>775</v>
      </c>
    </row>
    <row r="9" spans="1:3" ht="15">
      <c r="A9" s="6" t="s">
        <v>638</v>
      </c>
      <c r="B9" s="6" t="s">
        <v>774</v>
      </c>
      <c r="C9" s="6" t="s">
        <v>775</v>
      </c>
    </row>
    <row r="10" spans="1:3" ht="15">
      <c r="A10" s="6" t="s">
        <v>655</v>
      </c>
      <c r="B10" s="6" t="s">
        <v>774</v>
      </c>
      <c r="C10" s="6" t="s">
        <v>775</v>
      </c>
    </row>
    <row r="11" spans="1:3" ht="15">
      <c r="A11" s="6" t="s">
        <v>631</v>
      </c>
      <c r="B11" s="6" t="s">
        <v>768</v>
      </c>
      <c r="C11" s="6" t="s">
        <v>769</v>
      </c>
    </row>
    <row r="12" spans="1:3" ht="15">
      <c r="A12" s="6" t="s">
        <v>29</v>
      </c>
      <c r="B12" s="6" t="s">
        <v>768</v>
      </c>
      <c r="C12" s="6" t="s">
        <v>769</v>
      </c>
    </row>
    <row r="13" spans="1:3" ht="15">
      <c r="A13" s="6" t="s">
        <v>648</v>
      </c>
      <c r="B13" s="6" t="s">
        <v>768</v>
      </c>
      <c r="C13" s="6" t="s">
        <v>769</v>
      </c>
    </row>
    <row r="14" spans="1:3" ht="15">
      <c r="A14" s="6" t="s">
        <v>671</v>
      </c>
      <c r="B14" s="6" t="s">
        <v>768</v>
      </c>
      <c r="C14" s="6" t="s">
        <v>769</v>
      </c>
    </row>
    <row r="15" spans="1:3" ht="15">
      <c r="A15" s="6" t="s">
        <v>654</v>
      </c>
      <c r="B15" s="6" t="s">
        <v>768</v>
      </c>
      <c r="C15" s="6" t="s">
        <v>769</v>
      </c>
    </row>
    <row r="16" spans="1:3" ht="15">
      <c r="A16" s="6" t="s">
        <v>43</v>
      </c>
      <c r="B16" s="6" t="s">
        <v>802</v>
      </c>
      <c r="C16" s="6" t="s">
        <v>844</v>
      </c>
    </row>
    <row r="17" spans="1:3" ht="15">
      <c r="A17" s="6" t="s">
        <v>58</v>
      </c>
      <c r="B17" s="6" t="s">
        <v>809</v>
      </c>
      <c r="C17" s="6" t="s">
        <v>843</v>
      </c>
    </row>
    <row r="18" spans="1:3" ht="15">
      <c r="A18" s="6" t="s">
        <v>119</v>
      </c>
      <c r="B18" s="6" t="s">
        <v>817</v>
      </c>
      <c r="C18" s="6" t="s">
        <v>842</v>
      </c>
    </row>
    <row r="19" spans="1:3" ht="15">
      <c r="A19" s="6" t="s">
        <v>77</v>
      </c>
      <c r="B19" s="6" t="s">
        <v>791</v>
      </c>
      <c r="C19" s="6" t="s">
        <v>792</v>
      </c>
    </row>
    <row r="20" spans="1:3" ht="15">
      <c r="A20" s="6" t="s">
        <v>67</v>
      </c>
      <c r="B20" s="6" t="s">
        <v>810</v>
      </c>
      <c r="C20" s="6" t="s">
        <v>811</v>
      </c>
    </row>
    <row r="21" spans="1:3" ht="15">
      <c r="A21" s="6" t="s">
        <v>65</v>
      </c>
      <c r="B21" s="6" t="s">
        <v>810</v>
      </c>
      <c r="C21" s="6" t="s">
        <v>811</v>
      </c>
    </row>
    <row r="22" spans="1:3" ht="15">
      <c r="A22" s="6" t="s">
        <v>112</v>
      </c>
      <c r="B22" s="6" t="s">
        <v>810</v>
      </c>
      <c r="C22" s="6" t="s">
        <v>811</v>
      </c>
    </row>
    <row r="23" spans="1:3" ht="15">
      <c r="A23" s="6" t="s">
        <v>37</v>
      </c>
      <c r="B23" s="6" t="s">
        <v>758</v>
      </c>
      <c r="C23" s="6" t="s">
        <v>759</v>
      </c>
    </row>
    <row r="24" spans="1:3" ht="15">
      <c r="A24" s="6" t="s">
        <v>32</v>
      </c>
      <c r="B24" s="6" t="s">
        <v>758</v>
      </c>
      <c r="C24" s="6" t="s">
        <v>759</v>
      </c>
    </row>
    <row r="25" spans="1:3" ht="15">
      <c r="A25" s="6" t="s">
        <v>75</v>
      </c>
      <c r="B25" s="6" t="s">
        <v>758</v>
      </c>
      <c r="C25" s="6" t="s">
        <v>759</v>
      </c>
    </row>
    <row r="26" spans="1:3" ht="15">
      <c r="A26" s="6" t="s">
        <v>95</v>
      </c>
      <c r="B26" s="6" t="s">
        <v>758</v>
      </c>
      <c r="C26" s="6" t="s">
        <v>759</v>
      </c>
    </row>
    <row r="27" spans="1:3" ht="15">
      <c r="A27" s="6" t="s">
        <v>113</v>
      </c>
      <c r="B27" s="6" t="s">
        <v>758</v>
      </c>
      <c r="C27" s="6" t="s">
        <v>759</v>
      </c>
    </row>
    <row r="28" spans="1:3" ht="15">
      <c r="A28" s="6" t="s">
        <v>88</v>
      </c>
      <c r="B28" s="6" t="s">
        <v>758</v>
      </c>
      <c r="C28" s="6" t="s">
        <v>759</v>
      </c>
    </row>
    <row r="29" spans="1:3" ht="15">
      <c r="A29" s="6" t="s">
        <v>108</v>
      </c>
      <c r="B29" s="6" t="s">
        <v>803</v>
      </c>
      <c r="C29" s="6" t="s">
        <v>804</v>
      </c>
    </row>
    <row r="30" spans="1:3" ht="15">
      <c r="A30" s="6" t="s">
        <v>84</v>
      </c>
      <c r="B30" s="6" t="s">
        <v>826</v>
      </c>
      <c r="C30" s="6" t="s">
        <v>827</v>
      </c>
    </row>
    <row r="31" spans="1:3" ht="15">
      <c r="A31" s="6" t="s">
        <v>127</v>
      </c>
      <c r="B31" s="6" t="s">
        <v>818</v>
      </c>
      <c r="C31" s="6" t="s">
        <v>819</v>
      </c>
    </row>
    <row r="32" spans="1:3" ht="15">
      <c r="A32" s="6" t="s">
        <v>6</v>
      </c>
      <c r="B32" s="6" t="s">
        <v>766</v>
      </c>
      <c r="C32" s="6" t="s">
        <v>767</v>
      </c>
    </row>
    <row r="33" spans="1:3" ht="15">
      <c r="A33" s="6" t="s">
        <v>24</v>
      </c>
      <c r="B33" s="6" t="s">
        <v>766</v>
      </c>
      <c r="C33" s="6" t="s">
        <v>767</v>
      </c>
    </row>
    <row r="34" spans="1:3" ht="15">
      <c r="A34" s="6" t="s">
        <v>70</v>
      </c>
      <c r="B34" s="6" t="s">
        <v>796</v>
      </c>
      <c r="C34" s="6" t="s">
        <v>797</v>
      </c>
    </row>
    <row r="35" spans="1:3" ht="15">
      <c r="A35" s="6" t="s">
        <v>53</v>
      </c>
      <c r="B35" s="6" t="s">
        <v>796</v>
      </c>
      <c r="C35" s="6" t="s">
        <v>797</v>
      </c>
    </row>
    <row r="36" spans="1:3" ht="15">
      <c r="A36" s="6" t="s">
        <v>124</v>
      </c>
      <c r="B36" s="6" t="s">
        <v>796</v>
      </c>
      <c r="C36" s="6" t="s">
        <v>797</v>
      </c>
    </row>
    <row r="37" spans="1:3" ht="15">
      <c r="A37" s="6" t="s">
        <v>91</v>
      </c>
      <c r="B37" s="6" t="s">
        <v>796</v>
      </c>
      <c r="C37" s="6" t="s">
        <v>797</v>
      </c>
    </row>
    <row r="38" spans="1:3" ht="15">
      <c r="A38" s="6" t="s">
        <v>663</v>
      </c>
      <c r="B38" s="6" t="s">
        <v>800</v>
      </c>
      <c r="C38" s="6" t="s">
        <v>801</v>
      </c>
    </row>
    <row r="39" spans="1:3" ht="15">
      <c r="A39" s="6" t="s">
        <v>673</v>
      </c>
      <c r="B39" s="6" t="s">
        <v>787</v>
      </c>
      <c r="C39" s="6" t="s">
        <v>788</v>
      </c>
    </row>
    <row r="40" spans="1:3" ht="15">
      <c r="A40" s="6" t="s">
        <v>675</v>
      </c>
      <c r="B40" s="6" t="s">
        <v>787</v>
      </c>
      <c r="C40" s="6" t="s">
        <v>788</v>
      </c>
    </row>
    <row r="41" spans="1:3" ht="15">
      <c r="A41" s="6" t="s">
        <v>672</v>
      </c>
      <c r="B41" s="6" t="s">
        <v>787</v>
      </c>
      <c r="C41" s="6" t="s">
        <v>788</v>
      </c>
    </row>
    <row r="42" spans="1:3" ht="15">
      <c r="A42" s="6" t="s">
        <v>653</v>
      </c>
      <c r="B42" s="6" t="s">
        <v>787</v>
      </c>
      <c r="C42" s="6" t="s">
        <v>788</v>
      </c>
    </row>
    <row r="43" spans="1:3" ht="15">
      <c r="A43" s="6" t="s">
        <v>637</v>
      </c>
      <c r="B43" s="6" t="s">
        <v>807</v>
      </c>
      <c r="C43" s="6" t="s">
        <v>808</v>
      </c>
    </row>
    <row r="44" spans="1:3" ht="15">
      <c r="A44" s="6" t="s">
        <v>629</v>
      </c>
      <c r="B44" s="6" t="s">
        <v>820</v>
      </c>
      <c r="C44" s="6" t="s">
        <v>821</v>
      </c>
    </row>
    <row r="45" spans="1:3" ht="15">
      <c r="A45" s="6" t="s">
        <v>643</v>
      </c>
      <c r="B45" s="6" t="s">
        <v>820</v>
      </c>
      <c r="C45" s="6" t="s">
        <v>821</v>
      </c>
    </row>
    <row r="46" spans="1:3" ht="15">
      <c r="A46" s="6" t="s">
        <v>661</v>
      </c>
      <c r="B46" s="6" t="s">
        <v>793</v>
      </c>
      <c r="C46" s="6" t="s">
        <v>794</v>
      </c>
    </row>
    <row r="47" spans="1:3" ht="15">
      <c r="A47" s="6" t="s">
        <v>650</v>
      </c>
      <c r="B47" s="6" t="s">
        <v>798</v>
      </c>
      <c r="C47" s="6" t="s">
        <v>799</v>
      </c>
    </row>
    <row r="48" spans="1:3" ht="15">
      <c r="A48" s="6" t="s">
        <v>664</v>
      </c>
      <c r="B48" s="6" t="s">
        <v>805</v>
      </c>
      <c r="C48" s="6" t="s">
        <v>806</v>
      </c>
    </row>
    <row r="49" spans="1:3" ht="15">
      <c r="A49" s="6" t="s">
        <v>649</v>
      </c>
      <c r="B49" s="6" t="s">
        <v>798</v>
      </c>
      <c r="C49" s="6" t="s">
        <v>799</v>
      </c>
    </row>
    <row r="50" spans="1:3" ht="15">
      <c r="A50" s="6" t="s">
        <v>121</v>
      </c>
      <c r="B50" s="6" t="s">
        <v>815</v>
      </c>
      <c r="C50" s="6" t="s">
        <v>816</v>
      </c>
    </row>
    <row r="51" spans="1:3" ht="15">
      <c r="A51" s="6" t="s">
        <v>168</v>
      </c>
      <c r="B51" s="6" t="s">
        <v>815</v>
      </c>
      <c r="C51" s="6" t="s">
        <v>816</v>
      </c>
    </row>
    <row r="52" spans="1:3" ht="15">
      <c r="A52" s="6" t="s">
        <v>628</v>
      </c>
      <c r="B52" s="6" t="s">
        <v>815</v>
      </c>
      <c r="C52" s="6" t="s">
        <v>816</v>
      </c>
    </row>
    <row r="53" spans="1:3" ht="15">
      <c r="A53" s="6" t="s">
        <v>14</v>
      </c>
      <c r="B53" s="6" t="s">
        <v>772</v>
      </c>
      <c r="C53" s="6" t="s">
        <v>773</v>
      </c>
    </row>
    <row r="54" spans="1:3" ht="15">
      <c r="A54" s="6" t="s">
        <v>41</v>
      </c>
      <c r="B54" s="6" t="s">
        <v>772</v>
      </c>
      <c r="C54" s="6" t="s">
        <v>773</v>
      </c>
    </row>
    <row r="55" spans="1:3" ht="15">
      <c r="A55" s="6" t="s">
        <v>56</v>
      </c>
      <c r="B55" s="6" t="s">
        <v>772</v>
      </c>
      <c r="C55" s="6" t="s">
        <v>773</v>
      </c>
    </row>
    <row r="56" spans="1:3" ht="15">
      <c r="A56" s="6" t="s">
        <v>87</v>
      </c>
      <c r="B56" s="6" t="s">
        <v>772</v>
      </c>
      <c r="C56" s="6" t="s">
        <v>773</v>
      </c>
    </row>
    <row r="57" spans="1:3" ht="15">
      <c r="A57" s="6" t="s">
        <v>646</v>
      </c>
      <c r="B57" s="6" t="s">
        <v>785</v>
      </c>
      <c r="C57" s="6" t="s">
        <v>786</v>
      </c>
    </row>
    <row r="58" spans="1:3" ht="15">
      <c r="A58" s="6" t="s">
        <v>667</v>
      </c>
      <c r="B58" s="6" t="s">
        <v>785</v>
      </c>
      <c r="C58" s="6" t="s">
        <v>786</v>
      </c>
    </row>
    <row r="59" spans="1:3" ht="15">
      <c r="A59" s="6" t="s">
        <v>101</v>
      </c>
      <c r="B59" s="6" t="s">
        <v>813</v>
      </c>
      <c r="C59" s="6" t="s">
        <v>814</v>
      </c>
    </row>
    <row r="60" spans="1:3" ht="15">
      <c r="A60" s="6" t="s">
        <v>85</v>
      </c>
      <c r="B60" s="6" t="s">
        <v>813</v>
      </c>
      <c r="C60" s="6" t="s">
        <v>814</v>
      </c>
    </row>
    <row r="61" spans="1:3" ht="15">
      <c r="A61" s="6" t="s">
        <v>633</v>
      </c>
      <c r="B61" s="6" t="s">
        <v>780</v>
      </c>
      <c r="C61" s="6" t="s">
        <v>781</v>
      </c>
    </row>
    <row r="62" spans="1:3" ht="15">
      <c r="A62" s="6" t="s">
        <v>665</v>
      </c>
      <c r="B62" s="6" t="s">
        <v>780</v>
      </c>
      <c r="C62" s="6" t="s">
        <v>781</v>
      </c>
    </row>
    <row r="63" spans="1:3" ht="15">
      <c r="A63" s="6" t="s">
        <v>669</v>
      </c>
      <c r="B63" s="6" t="s">
        <v>780</v>
      </c>
      <c r="C63" s="6" t="s">
        <v>781</v>
      </c>
    </row>
    <row r="64" spans="1:3" ht="15">
      <c r="A64" s="6" t="s">
        <v>7</v>
      </c>
      <c r="B64" s="6" t="s">
        <v>776</v>
      </c>
      <c r="C64" s="6" t="s">
        <v>777</v>
      </c>
    </row>
    <row r="65" spans="1:3" ht="15">
      <c r="A65" s="6" t="s">
        <v>38</v>
      </c>
      <c r="B65" s="6" t="s">
        <v>776</v>
      </c>
      <c r="C65" s="6" t="s">
        <v>777</v>
      </c>
    </row>
    <row r="66" spans="1:3" ht="15">
      <c r="A66" s="6" t="s">
        <v>49</v>
      </c>
      <c r="B66" s="6" t="s">
        <v>776</v>
      </c>
      <c r="C66" s="6" t="s">
        <v>777</v>
      </c>
    </row>
    <row r="67" spans="1:3" ht="15">
      <c r="A67" s="6" t="s">
        <v>31</v>
      </c>
      <c r="B67" s="6" t="s">
        <v>776</v>
      </c>
      <c r="C67" s="6" t="s">
        <v>777</v>
      </c>
    </row>
    <row r="68" spans="1:3" ht="15">
      <c r="A68" s="6" t="s">
        <v>55</v>
      </c>
      <c r="B68" s="6" t="s">
        <v>776</v>
      </c>
      <c r="C68" s="6" t="s">
        <v>777</v>
      </c>
    </row>
    <row r="69" spans="1:3" ht="15">
      <c r="A69" s="6" t="s">
        <v>90</v>
      </c>
      <c r="B69" s="6" t="s">
        <v>776</v>
      </c>
      <c r="C69" s="6" t="s">
        <v>777</v>
      </c>
    </row>
    <row r="70" spans="1:3" ht="15">
      <c r="A70" s="6" t="s">
        <v>116</v>
      </c>
      <c r="B70" s="6" t="s">
        <v>776</v>
      </c>
      <c r="C70" s="6" t="s">
        <v>777</v>
      </c>
    </row>
    <row r="71" spans="1:3" ht="15">
      <c r="A71" s="6" t="s">
        <v>666</v>
      </c>
      <c r="B71" s="6" t="s">
        <v>776</v>
      </c>
      <c r="C71" s="6" t="s">
        <v>777</v>
      </c>
    </row>
    <row r="72" spans="1:3" ht="15">
      <c r="A72" s="6" t="s">
        <v>103</v>
      </c>
      <c r="B72" s="6" t="s">
        <v>824</v>
      </c>
      <c r="C72" s="6" t="s">
        <v>825</v>
      </c>
    </row>
    <row r="73" spans="1:3" ht="15">
      <c r="A73" s="6" t="s">
        <v>612</v>
      </c>
      <c r="B73" s="6" t="s">
        <v>760</v>
      </c>
      <c r="C73" s="6" t="s">
        <v>761</v>
      </c>
    </row>
    <row r="74" spans="1:3" ht="15">
      <c r="A74" s="6" t="s">
        <v>40</v>
      </c>
      <c r="B74" s="6" t="s">
        <v>760</v>
      </c>
      <c r="C74" s="6" t="s">
        <v>761</v>
      </c>
    </row>
    <row r="75" spans="1:3" ht="15">
      <c r="A75" s="6" t="s">
        <v>59</v>
      </c>
      <c r="B75" s="6" t="s">
        <v>760</v>
      </c>
      <c r="C75" s="6" t="s">
        <v>761</v>
      </c>
    </row>
    <row r="76" spans="1:3" ht="15">
      <c r="A76" s="6" t="s">
        <v>93</v>
      </c>
      <c r="B76" s="6" t="s">
        <v>760</v>
      </c>
      <c r="C76" s="6" t="s">
        <v>761</v>
      </c>
    </row>
    <row r="77" spans="1:3" ht="15">
      <c r="A77" s="6" t="s">
        <v>46</v>
      </c>
      <c r="B77" s="6" t="s">
        <v>782</v>
      </c>
      <c r="C77" s="6" t="s">
        <v>783</v>
      </c>
    </row>
    <row r="78" spans="1:3" ht="15">
      <c r="A78" s="6" t="s">
        <v>61</v>
      </c>
      <c r="B78" s="6" t="s">
        <v>782</v>
      </c>
      <c r="C78" s="6" t="s">
        <v>783</v>
      </c>
    </row>
    <row r="79" spans="1:3" ht="15">
      <c r="A79" s="6" t="s">
        <v>96</v>
      </c>
      <c r="B79" s="6" t="s">
        <v>782</v>
      </c>
      <c r="C79" s="6" t="s">
        <v>783</v>
      </c>
    </row>
    <row r="80" spans="1:3" ht="15">
      <c r="A80" s="6" t="s">
        <v>126</v>
      </c>
      <c r="B80" s="6" t="s">
        <v>782</v>
      </c>
      <c r="C80" s="6" t="s">
        <v>783</v>
      </c>
    </row>
    <row r="81" spans="1:3" ht="15">
      <c r="A81" s="6" t="s">
        <v>115</v>
      </c>
      <c r="B81" s="6" t="s">
        <v>782</v>
      </c>
      <c r="C81" s="6" t="s">
        <v>783</v>
      </c>
    </row>
    <row r="82" spans="1:3" ht="15">
      <c r="A82" s="6" t="s">
        <v>644</v>
      </c>
      <c r="B82" s="6" t="s">
        <v>764</v>
      </c>
      <c r="C82" s="6" t="s">
        <v>765</v>
      </c>
    </row>
    <row r="83" spans="1:3" ht="15">
      <c r="A83" s="6" t="s">
        <v>11</v>
      </c>
      <c r="B83" s="6" t="s">
        <v>764</v>
      </c>
      <c r="C83" s="6" t="s">
        <v>765</v>
      </c>
    </row>
    <row r="84" spans="1:3" ht="15">
      <c r="A84" s="6" t="s">
        <v>47</v>
      </c>
      <c r="B84" s="6" t="s">
        <v>764</v>
      </c>
      <c r="C84" s="6" t="s">
        <v>765</v>
      </c>
    </row>
    <row r="85" spans="1:3" ht="15">
      <c r="A85" s="6" t="s">
        <v>74</v>
      </c>
      <c r="B85" s="6" t="s">
        <v>764</v>
      </c>
      <c r="C85" s="6" t="s">
        <v>765</v>
      </c>
    </row>
    <row r="86" spans="1:3" ht="15">
      <c r="A86" s="6" t="s">
        <v>82</v>
      </c>
      <c r="B86" s="6" t="s">
        <v>764</v>
      </c>
      <c r="C86" s="6" t="s">
        <v>765</v>
      </c>
    </row>
    <row r="87" spans="1:3" ht="15">
      <c r="A87" s="6" t="s">
        <v>104</v>
      </c>
      <c r="B87" s="6" t="s">
        <v>764</v>
      </c>
      <c r="C87" s="6" t="s">
        <v>765</v>
      </c>
    </row>
    <row r="88" spans="1:3" ht="15">
      <c r="A88" s="6" t="s">
        <v>626</v>
      </c>
      <c r="B88" s="6" t="s">
        <v>764</v>
      </c>
      <c r="C88" s="6" t="s">
        <v>765</v>
      </c>
    </row>
    <row r="89" spans="1:3" ht="15">
      <c r="A89" s="6" t="s">
        <v>0</v>
      </c>
      <c r="B89" s="6" t="s">
        <v>762</v>
      </c>
      <c r="C89" s="6" t="s">
        <v>763</v>
      </c>
    </row>
    <row r="90" spans="1:3" ht="15">
      <c r="A90" s="6" t="s">
        <v>2</v>
      </c>
      <c r="B90" s="6" t="s">
        <v>762</v>
      </c>
      <c r="C90" s="6" t="s">
        <v>763</v>
      </c>
    </row>
    <row r="91" spans="1:3" ht="15">
      <c r="A91" s="6" t="s">
        <v>34</v>
      </c>
      <c r="B91" s="6" t="s">
        <v>762</v>
      </c>
      <c r="C91" s="6" t="s">
        <v>763</v>
      </c>
    </row>
    <row r="92" spans="1:3" ht="15">
      <c r="A92" s="6" t="s">
        <v>50</v>
      </c>
      <c r="B92" s="6" t="s">
        <v>762</v>
      </c>
      <c r="C92" s="6" t="s">
        <v>763</v>
      </c>
    </row>
    <row r="93" spans="1:3" ht="15">
      <c r="A93" s="6" t="s">
        <v>106</v>
      </c>
      <c r="B93" s="6" t="s">
        <v>812</v>
      </c>
      <c r="C93" s="6" t="s">
        <v>763</v>
      </c>
    </row>
    <row r="94" spans="1:3" ht="15">
      <c r="A94" s="6" t="s">
        <v>174</v>
      </c>
      <c r="B94" s="6" t="s">
        <v>812</v>
      </c>
      <c r="C94" s="6" t="s">
        <v>763</v>
      </c>
    </row>
    <row r="95" spans="1:3" ht="15">
      <c r="A95" s="6" t="s">
        <v>16</v>
      </c>
      <c r="B95" s="6" t="s">
        <v>770</v>
      </c>
      <c r="C95" s="6" t="s">
        <v>771</v>
      </c>
    </row>
    <row r="96" spans="1:3" ht="15">
      <c r="A96" s="6" t="s">
        <v>17</v>
      </c>
      <c r="B96" s="6" t="s">
        <v>770</v>
      </c>
      <c r="C96" s="6" t="s">
        <v>771</v>
      </c>
    </row>
    <row r="97" spans="1:3" ht="15">
      <c r="A97" s="6" t="s">
        <v>25</v>
      </c>
      <c r="B97" s="6" t="s">
        <v>770</v>
      </c>
      <c r="C97" s="6" t="s">
        <v>771</v>
      </c>
    </row>
    <row r="98" spans="1:3" ht="15">
      <c r="A98" s="6" t="s">
        <v>68</v>
      </c>
      <c r="B98" s="6" t="s">
        <v>770</v>
      </c>
      <c r="C98" s="6" t="s">
        <v>771</v>
      </c>
    </row>
    <row r="99" spans="1:3" ht="15">
      <c r="A99" s="6" t="s">
        <v>118</v>
      </c>
      <c r="B99" s="6" t="s">
        <v>770</v>
      </c>
      <c r="C99" s="6" t="s">
        <v>771</v>
      </c>
    </row>
    <row r="100" spans="1:3" ht="15">
      <c r="A100" s="6" t="s">
        <v>641</v>
      </c>
      <c r="B100" s="6" t="s">
        <v>822</v>
      </c>
      <c r="C100" s="6" t="s">
        <v>823</v>
      </c>
    </row>
    <row r="101" spans="1:3" ht="15">
      <c r="A101" s="6" t="s">
        <v>27</v>
      </c>
      <c r="B101" s="6" t="s">
        <v>784</v>
      </c>
      <c r="C101" s="6" t="s">
        <v>828</v>
      </c>
    </row>
    <row r="102" spans="1:3" ht="15">
      <c r="A102" s="6" t="s">
        <v>72</v>
      </c>
      <c r="B102" s="6" t="s">
        <v>784</v>
      </c>
      <c r="C102" s="6" t="s">
        <v>828</v>
      </c>
    </row>
    <row r="103" spans="1:3" ht="15">
      <c r="A103" s="6" t="s">
        <v>64</v>
      </c>
      <c r="B103" s="6" t="s">
        <v>795</v>
      </c>
      <c r="C103" s="6" t="s">
        <v>828</v>
      </c>
    </row>
    <row r="104" spans="1:3" ht="15">
      <c r="A104" s="6" t="s">
        <v>123</v>
      </c>
      <c r="B104" s="6" t="s">
        <v>795</v>
      </c>
      <c r="C104" s="6" t="s">
        <v>828</v>
      </c>
    </row>
    <row r="105" spans="1:3" ht="15">
      <c r="A105" s="6" t="s">
        <v>44</v>
      </c>
      <c r="B105" s="6" t="s">
        <v>789</v>
      </c>
      <c r="C105" s="6" t="s">
        <v>790</v>
      </c>
    </row>
    <row r="106" spans="1:3" ht="15">
      <c r="A106" s="6" t="s">
        <v>62</v>
      </c>
      <c r="B106" s="6" t="s">
        <v>789</v>
      </c>
      <c r="C106" s="6" t="s">
        <v>790</v>
      </c>
    </row>
    <row r="107" spans="1:3" ht="15">
      <c r="A107" s="6" t="s">
        <v>98</v>
      </c>
      <c r="B107" s="6" t="s">
        <v>789</v>
      </c>
      <c r="C107" s="6" t="s">
        <v>790</v>
      </c>
    </row>
    <row r="108" spans="1:3" ht="15">
      <c r="A108" t="s">
        <v>841</v>
      </c>
      <c r="B108" t="s">
        <v>837</v>
      </c>
      <c r="C108" t="s">
        <v>838</v>
      </c>
    </row>
  </sheetData>
  <sheetProtection password="DC8E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5"/>
  <sheetData>
    <row r="1" ht="15">
      <c r="A1" t="s">
        <v>726</v>
      </c>
    </row>
    <row r="2" ht="15">
      <c r="A2" t="s">
        <v>727</v>
      </c>
    </row>
    <row r="3" ht="15">
      <c r="A3" t="s">
        <v>728</v>
      </c>
    </row>
    <row r="4" ht="15">
      <c r="A4" t="s">
        <v>729</v>
      </c>
    </row>
    <row r="5" ht="15">
      <c r="A5" t="s">
        <v>730</v>
      </c>
    </row>
    <row r="6" ht="15">
      <c r="A6" t="s">
        <v>731</v>
      </c>
    </row>
    <row r="7" ht="15">
      <c r="A7" t="s">
        <v>732</v>
      </c>
    </row>
    <row r="8" ht="15">
      <c r="A8" t="s">
        <v>733</v>
      </c>
    </row>
    <row r="9" ht="15">
      <c r="A9" t="s">
        <v>734</v>
      </c>
    </row>
    <row r="10" ht="15">
      <c r="A10" t="s">
        <v>735</v>
      </c>
    </row>
    <row r="11" ht="15">
      <c r="A11" t="s">
        <v>736</v>
      </c>
    </row>
    <row r="12" ht="15">
      <c r="A12" t="s">
        <v>737</v>
      </c>
    </row>
    <row r="13" ht="15">
      <c r="A13" t="s">
        <v>738</v>
      </c>
    </row>
    <row r="14" ht="15">
      <c r="A14" t="s">
        <v>739</v>
      </c>
    </row>
    <row r="15" ht="15">
      <c r="A15" t="s">
        <v>740</v>
      </c>
    </row>
    <row r="16" ht="15">
      <c r="A16" t="s">
        <v>741</v>
      </c>
    </row>
    <row r="17" ht="15">
      <c r="A17" t="s">
        <v>742</v>
      </c>
    </row>
    <row r="18" ht="15">
      <c r="A18" t="s">
        <v>743</v>
      </c>
    </row>
    <row r="19" ht="15">
      <c r="A19" t="s">
        <v>744</v>
      </c>
    </row>
    <row r="20" ht="15">
      <c r="A20" t="s">
        <v>745</v>
      </c>
    </row>
    <row r="21" ht="15">
      <c r="A21" t="s">
        <v>746</v>
      </c>
    </row>
    <row r="22" ht="15">
      <c r="A22" t="s">
        <v>747</v>
      </c>
    </row>
    <row r="23" ht="15">
      <c r="A23" t="s">
        <v>748</v>
      </c>
    </row>
    <row r="24" ht="15">
      <c r="A24" t="s">
        <v>749</v>
      </c>
    </row>
    <row r="25" ht="15">
      <c r="A25" t="s">
        <v>750</v>
      </c>
    </row>
    <row r="26" ht="15">
      <c r="A26" t="s">
        <v>751</v>
      </c>
    </row>
    <row r="27" ht="15">
      <c r="A27" t="s">
        <v>836</v>
      </c>
    </row>
    <row r="28" ht="15">
      <c r="A28" t="s">
        <v>752</v>
      </c>
    </row>
    <row r="29" ht="15">
      <c r="A29" t="s">
        <v>753</v>
      </c>
    </row>
    <row r="30" ht="15">
      <c r="A30" t="s">
        <v>754</v>
      </c>
    </row>
    <row r="31" ht="15">
      <c r="A31" t="s">
        <v>755</v>
      </c>
    </row>
    <row r="32" ht="15">
      <c r="A32" t="s">
        <v>841</v>
      </c>
    </row>
  </sheetData>
  <sheetProtection password="DC8E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2019-03-13T21:39:10Z</dcterms:modified>
  <cp:category/>
  <cp:version/>
  <cp:contentType/>
  <cp:contentStatus/>
</cp:coreProperties>
</file>